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TRIMESTRALES\INFORMES FOFISP EXCEL\"/>
    </mc:Choice>
  </mc:AlternateContent>
  <xr:revisionPtr revIDLastSave="0" documentId="8_{9795567A-1682-405B-B891-6A867DB2A2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63" i="1" l="1"/>
  <c r="AE807" i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S71" i="1" s="1"/>
  <c r="AS33" i="3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U294" i="3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S479" i="1" l="1"/>
  <c r="AS441" i="3" s="1"/>
  <c r="AZ629" i="1"/>
  <c r="AZ591" i="3" s="1"/>
  <c r="AU550" i="3"/>
  <c r="BA813" i="1"/>
  <c r="BA775" i="3" s="1"/>
  <c r="AS359" i="1"/>
  <c r="AS321" i="3" s="1"/>
  <c r="AC652" i="1"/>
  <c r="AC651" i="1" s="1"/>
  <c r="AC650" i="1" s="1"/>
  <c r="AC649" i="1" s="1"/>
  <c r="AD71" i="1"/>
  <c r="AD33" i="3" s="1"/>
  <c r="AD479" i="1"/>
  <c r="AD441" i="3" s="1"/>
  <c r="P546" i="1"/>
  <c r="P275" i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B372" i="1" l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<sst xmlns="http://schemas.openxmlformats.org/spreadsheetml/2006/main" count="4198" uniqueCount="787">
  <si>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</si>
  <si>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</si>
  <si>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</si>
  <si>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</si>
  <si>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</si>
  <si>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</si>
  <si>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</si>
  <si>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</si>
  <si>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</si>
  <si>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</si>
  <si>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</si>
  <si>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</si>
  <si>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</si>
  <si>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</si>
  <si>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</si>
  <si>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</si>
  <si>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</si>
  <si>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</si>
  <si>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</si>
  <si>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</si>
  <si>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</si>
  <si>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</si>
  <si>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</si>
  <si>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</si>
  <si>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</si>
  <si>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</si>
  <si>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</si>
  <si>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</si>
  <si>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</si>
  <si>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</si>
  <si>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</si>
  <si>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</si>
  <si>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</si>
  <si>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</si>
  <si>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</si>
  <si>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</si>
  <si>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</si>
  <si>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</si>
  <si>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</si>
  <si>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</si>
  <si>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</si>
  <si>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</si>
  <si>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</si>
  <si>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</si>
  <si>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</si>
  <si>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</si>
  <si>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</si>
  <si>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</si>
  <si>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</si>
  <si>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</si>
  <si>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</si>
  <si>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</si>
  <si>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</si>
  <si>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</si>
  <si>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</si>
  <si>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</si>
  <si>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</si>
  <si>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</si>
  <si>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</si>
  <si>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</si>
  <si>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</si>
  <si>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</si>
  <si>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</si>
  <si>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</si>
  <si>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</si>
  <si>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</si>
  <si>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</si>
  <si>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</si>
  <si>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</si>
  <si>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</si>
  <si>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</si>
  <si>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</si>
  <si>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</si>
  <si>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</si>
  <si>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</si>
  <si>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</si>
  <si>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</si>
  <si>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</si>
  <si>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</si>
  <si>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</si>
  <si>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</si>
  <si>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</si>
  <si>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</si>
  <si>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</si>
  <si>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</si>
  <si>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</si>
  <si>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</si>
  <si>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</si>
  <si>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</si>
  <si>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</si>
  <si>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</si>
  <si>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</si>
  <si>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</si>
  <si>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</si>
  <si>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</si>
  <si>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</si>
  <si>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</si>
  <si>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</si>
  <si>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</si>
  <si>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</si>
  <si>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</si>
  <si>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</si>
  <si>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</si>
  <si>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</si>
  <si>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</si>
  <si>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</si>
  <si>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</si>
  <si>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</si>
  <si>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</si>
  <si>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</si>
  <si>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</si>
  <si>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</si>
  <si>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</si>
  <si>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</si>
  <si>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</si>
  <si>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</si>
  <si>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</si>
  <si>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</si>
  <si>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</si>
  <si>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</si>
  <si>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</si>
  <si>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</si>
  <si>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</si>
  <si>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</si>
  <si>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</si>
  <si>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</si>
  <si>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</si>
  <si>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</si>
  <si>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</si>
  <si>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</si>
  <si>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</si>
  <si>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</si>
  <si>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</si>
  <si>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</si>
  <si>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</si>
  <si>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</si>
  <si>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</si>
  <si>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</si>
  <si>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</si>
  <si>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</si>
  <si>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</si>
  <si>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</si>
  <si>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</si>
  <si>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</si>
  <si>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</si>
  <si>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</si>
  <si>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</si>
  <si>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</si>
  <si>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</si>
  <si>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</si>
  <si>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</si>
  <si>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</si>
  <si>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</si>
  <si>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</si>
  <si>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</si>
  <si>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</si>
  <si>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</si>
  <si>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</si>
  <si>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</si>
  <si>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</si>
  <si>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</si>
  <si>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</si>
  <si>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</si>
  <si>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</si>
  <si>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</si>
  <si>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</si>
  <si>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</si>
  <si>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</si>
  <si>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</si>
  <si>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</si>
  <si>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</si>
  <si>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</si>
  <si>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</si>
  <si>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</si>
  <si>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</si>
  <si>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</si>
  <si>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</si>
  <si>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</si>
  <si>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</si>
  <si>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</si>
  <si>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</si>
  <si>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</si>
  <si>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</si>
  <si>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</si>
  <si>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</si>
  <si>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</si>
  <si>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</si>
  <si>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</si>
  <si>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</si>
  <si>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</si>
  <si>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</si>
  <si>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</si>
  <si>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</si>
  <si>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</si>
  <si>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</si>
  <si>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</si>
  <si>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</si>
  <si>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</si>
  <si>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</si>
  <si>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</si>
  <si>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</si>
  <si>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</si>
  <si>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</si>
  <si>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</si>
  <si>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</si>
  <si>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</si>
  <si>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</si>
  <si>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</si>
  <si>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</si>
  <si>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</si>
  <si>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</si>
  <si>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</si>
  <si>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</si>
  <si>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</si>
  <si>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</si>
  <si>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</si>
  <si>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</si>
  <si>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</si>
  <si>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</si>
  <si>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</si>
  <si>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</si>
  <si>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</si>
  <si>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</si>
  <si>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</si>
  <si>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</si>
  <si>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</si>
  <si>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</si>
  <si>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</si>
  <si>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</si>
  <si>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</si>
  <si>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</si>
  <si>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</si>
  <si>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</si>
  <si>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</si>
  <si>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</si>
  <si>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</si>
  <si>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</si>
  <si>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</si>
  <si>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</si>
  <si>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</si>
  <si>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</si>
  <si>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</si>
  <si>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</si>
  <si>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</si>
  <si>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</si>
  <si>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</si>
  <si>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</si>
  <si>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</si>
  <si>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</si>
  <si>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</si>
  <si>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</si>
  <si>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</si>
  <si>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</si>
  <si>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</si>
  <si>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</si>
  <si>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</si>
  <si>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</si>
  <si>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</si>
  <si>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</si>
  <si>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</si>
  <si>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</si>
  <si>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</si>
  <si>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</si>
  <si>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</si>
  <si>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</si>
  <si>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</si>
  <si>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</si>
  <si>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</si>
  <si>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</si>
  <si>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</si>
  <si>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</si>
  <si>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</si>
  <si>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</si>
  <si>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</si>
  <si>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</si>
  <si>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</si>
  <si>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</si>
  <si>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</si>
  <si>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</si>
  <si>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</si>
  <si>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</si>
  <si>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</si>
  <si>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</si>
  <si>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</si>
  <si>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</si>
  <si>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</si>
  <si>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</si>
  <si>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</si>
  <si>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</si>
  <si>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</si>
  <si>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</si>
  <si>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</si>
  <si>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</si>
  <si>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</si>
  <si>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</si>
  <si>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</si>
  <si>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</si>
  <si>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</si>
  <si>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</si>
  <si>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</si>
  <si>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</si>
  <si>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</si>
  <si>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</si>
  <si>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</si>
  <si>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</si>
  <si>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</si>
  <si>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</si>
  <si>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</si>
  <si>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</si>
  <si>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</si>
  <si>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</si>
  <si>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</si>
  <si>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</si>
  <si>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</si>
  <si>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</si>
  <si>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</si>
  <si>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</si>
  <si>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</si>
  <si>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</si>
  <si>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</si>
  <si>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</si>
  <si>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</si>
  <si>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</si>
  <si>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</si>
  <si>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</si>
  <si>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</si>
  <si>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</si>
  <si>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</si>
  <si>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</si>
  <si>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</si>
  <si>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</si>
  <si>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</si>
  <si>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</si>
  <si>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</si>
  <si>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</si>
  <si>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</si>
  <si>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</si>
  <si>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</si>
  <si>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</si>
  <si>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</si>
  <si>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</si>
  <si>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</si>
  <si>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</si>
  <si>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</si>
  <si>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</si>
  <si>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</si>
  <si>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</si>
  <si>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</si>
  <si>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</si>
  <si>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</si>
  <si>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</si>
  <si>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</si>
  <si>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</si>
  <si>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</si>
  <si>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</si>
  <si>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</si>
  <si>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</si>
  <si>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</si>
  <si>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</si>
  <si>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</si>
  <si>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</si>
  <si>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</si>
  <si>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</si>
  <si>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</si>
  <si>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</si>
  <si>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</si>
  <si>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</si>
  <si>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</si>
  <si>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</si>
  <si>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</si>
  <si>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</si>
  <si>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</si>
  <si>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</si>
  <si>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</si>
  <si>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</si>
  <si>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</si>
  <si>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</si>
  <si>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</si>
  <si>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</si>
  <si>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</si>
  <si>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</si>
  <si>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</si>
  <si>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</si>
  <si>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</si>
  <si>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</si>
  <si>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</si>
  <si>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</si>
  <si>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</si>
  <si>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</si>
  <si>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</si>
  <si>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</si>
  <si>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</si>
  <si>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</si>
  <si>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</si>
  <si>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</si>
  <si>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</si>
  <si>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</si>
  <si>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</si>
  <si>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</si>
  <si>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</si>
  <si>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</si>
  <si>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</si>
  <si>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</si>
  <si>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</si>
  <si>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</si>
  <si>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</si>
  <si>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</si>
  <si>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</si>
  <si>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</si>
  <si>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</si>
  <si>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</si>
  <si>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</si>
  <si>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</si>
  <si>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</si>
  <si>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</si>
  <si>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</si>
  <si>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</si>
  <si>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</si>
  <si>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</si>
  <si>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</si>
  <si>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</si>
  <si>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</si>
  <si>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</si>
  <si>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</si>
  <si>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</si>
  <si>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</si>
  <si>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</si>
  <si>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</si>
  <si>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</si>
  <si>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</si>
  <si>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</si>
  <si>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</si>
  <si>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</si>
  <si>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</si>
  <si>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</si>
  <si>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</si>
  <si>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</si>
  <si>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</si>
  <si>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</si>
  <si>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</si>
  <si>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</si>
  <si>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</si>
  <si>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</si>
  <si>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</si>
  <si>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</si>
  <si>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</si>
  <si>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</si>
  <si>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</si>
  <si>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</si>
  <si>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</si>
  <si>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</si>
  <si>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</si>
  <si>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</si>
  <si>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</si>
  <si>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</si>
  <si>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</si>
  <si>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</si>
  <si>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</si>
  <si>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</si>
  <si>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</si>
  <si>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</si>
  <si>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</si>
  <si>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</si>
  <si>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</si>
  <si>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</si>
  <si>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</si>
  <si>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</si>
  <si>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</si>
  <si>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</si>
  <si>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</si>
  <si>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</si>
  <si>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</si>
  <si>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</si>
  <si>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</si>
  <si>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</si>
  <si>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</si>
  <si>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</si>
  <si>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</si>
  <si>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</si>
  <si>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</si>
  <si>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</si>
  <si>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</si>
  <si>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</si>
  <si>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</si>
  <si>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</si>
  <si>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</si>
  <si>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</si>
  <si>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</si>
  <si>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</si>
  <si>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</si>
  <si>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</si>
  <si>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</si>
  <si>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</si>
  <si>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</si>
  <si>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</si>
  <si>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</si>
  <si>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</si>
  <si>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</si>
  <si>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</si>
  <si>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</si>
  <si>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</si>
  <si>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</si>
  <si>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</si>
  <si>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</si>
  <si>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</si>
  <si>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</si>
  <si>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</si>
  <si>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</si>
  <si>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</si>
  <si>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</si>
  <si>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</si>
  <si>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</si>
  <si>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</si>
  <si>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</si>
  <si>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</si>
  <si>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</si>
  <si>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</si>
  <si>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</si>
  <si>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</si>
  <si>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</si>
  <si>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</si>
  <si>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</si>
  <si>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</si>
  <si>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</si>
  <si>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</si>
  <si>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</si>
  <si>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</si>
  <si>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</si>
  <si>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</si>
  <si>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</si>
  <si>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</si>
  <si>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</si>
  <si>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</si>
  <si>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</si>
  <si>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</si>
  <si>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</si>
  <si>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</si>
  <si>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</si>
  <si>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</si>
  <si>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</si>
  <si>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</si>
  <si>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</si>
  <si>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</si>
  <si>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</si>
  <si>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</si>
  <si>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</si>
  <si>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</si>
  <si>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</si>
  <si>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</si>
  <si>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</si>
  <si>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</si>
  <si>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</si>
  <si>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</si>
  <si>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</si>
  <si>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</si>
  <si>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</si>
  <si>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</si>
  <si>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</si>
  <si>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</si>
  <si>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</si>
  <si>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</si>
  <si>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</si>
  <si>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</si>
  <si>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</si>
  <si>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</si>
  <si>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</si>
  <si>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</si>
  <si>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</si>
  <si>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</si>
  <si>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</si>
  <si>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</si>
  <si>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</si>
  <si>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</si>
  <si>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</si>
  <si>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</si>
  <si>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</si>
  <si>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</si>
  <si>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</si>
  <si>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</si>
  <si>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</si>
  <si>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</si>
  <si>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</si>
  <si>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</si>
  <si>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</si>
  <si>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</si>
  <si>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</si>
  <si>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</si>
  <si>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</si>
  <si>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</si>
  <si>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</si>
  <si>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</si>
  <si>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</si>
  <si>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</si>
  <si>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</si>
  <si>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</si>
  <si>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</si>
  <si>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</si>
  <si>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</si>
  <si>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</si>
  <si>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</si>
  <si>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</si>
  <si>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</si>
  <si>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</si>
  <si>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</si>
  <si>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</si>
  <si>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</si>
  <si>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</si>
  <si>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</si>
  <si>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</si>
  <si>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</si>
  <si>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</si>
  <si>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</si>
  <si>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</si>
  <si>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</si>
  <si>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</si>
  <si>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</si>
  <si>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</si>
  <si>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</si>
  <si>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</si>
  <si>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</si>
  <si>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</si>
  <si>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</si>
  <si>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</si>
  <si>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</si>
  <si>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</si>
  <si>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</si>
  <si>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</si>
  <si>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</si>
  <si>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</si>
  <si>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</si>
  <si>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</si>
  <si>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</si>
  <si>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</si>
  <si>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</si>
  <si>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</si>
  <si>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</si>
  <si>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</si>
  <si>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</si>
  <si>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</si>
  <si>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</si>
  <si>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</si>
  <si>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</si>
  <si>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</si>
  <si>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</si>
  <si>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</si>
  <si>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</si>
  <si>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</si>
  <si>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</si>
  <si>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</si>
  <si>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</si>
  <si>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</si>
  <si>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</si>
  <si>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</si>
  <si>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</si>
  <si>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</si>
  <si>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</si>
  <si>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</si>
  <si>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</si>
  <si>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</si>
  <si>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</si>
  <si>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</si>
  <si>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</si>
  <si>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</si>
  <si>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</si>
  <si>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</si>
  <si>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</si>
  <si>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</si>
  <si>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</si>
  <si>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</si>
  <si>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</si>
  <si>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</si>
  <si>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</si>
  <si>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</si>
  <si>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</si>
  <si>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</si>
  <si>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</si>
  <si>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</si>
  <si>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</si>
  <si>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</si>
  <si>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</si>
  <si>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</si>
  <si>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</si>
  <si>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</si>
  <si>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</si>
  <si>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</si>
  <si>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</si>
  <si>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</si>
  <si>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</si>
  <si>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</si>
  <si>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</si>
  <si>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</si>
  <si>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</si>
  <si>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</si>
  <si>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</si>
  <si>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</si>
  <si>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</si>
  <si>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</si>
  <si>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</si>
  <si>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</si>
  <si>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</si>
  <si>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</si>
  <si>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</si>
  <si>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</si>
  <si>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</si>
  <si>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</si>
  <si>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</si>
  <si>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</si>
  <si>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</si>
  <si>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</si>
  <si>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</si>
  <si>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</si>
  <si>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</si>
  <si>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</si>
  <si>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</si>
  <si>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</si>
  <si>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</si>
  <si>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</si>
  <si>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</si>
  <si>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</si>
  <si>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</si>
  <si>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</si>
  <si>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</si>
  <si>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</si>
  <si>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</si>
  <si>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</si>
  <si>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</si>
  <si>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</si>
  <si>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</si>
  <si>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</si>
  <si>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</si>
  <si>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</si>
  <si>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</si>
  <si>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</si>
  <si>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</si>
  <si>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</si>
  <si>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</si>
  <si>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</si>
  <si>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</si>
  <si>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</si>
  <si>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</si>
  <si>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</si>
  <si>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</si>
  <si>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</si>
  <si>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</si>
  <si>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</si>
  <si>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</si>
  <si>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</si>
  <si>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</si>
  <si>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</si>
  <si>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</si>
  <si>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</si>
  <si>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</si>
  <si>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</si>
  <si>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</si>
  <si>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</si>
  <si>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</si>
  <si>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</si>
  <si>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</si>
  <si>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</si>
  <si>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</si>
  <si>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</si>
  <si>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</si>
  <si>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</si>
  <si>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</si>
  <si>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</si>
  <si>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</si>
  <si>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</si>
  <si>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</si>
  <si>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</si>
  <si>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</si>
  <si>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</si>
  <si>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</si>
  <si>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</si>
  <si>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</si>
  <si>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</si>
  <si>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</si>
  <si>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</si>
  <si>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</si>
  <si>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</si>
  <si>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</si>
  <si>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</si>
  <si>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</si>
  <si>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</si>
  <si>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FECHA DE CORTE: TERCER TRIMESTRE</t>
  </si>
  <si>
    <t>TERCER TRIMESTRE</t>
  </si>
  <si>
    <t>Mtro. Miguel Ángel Gallegos Carrasco</t>
  </si>
  <si>
    <t>Encargado de la Unidad de Evaluación y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</si>
</sst>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1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abSelected="1" zoomScale="50" zoomScaleNormal="50" workbookViewId="0">
      <selection activeCell="P45" sqref="P45"/>
    </sheetView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353" t="s">
        <v>784</v>
      </c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56" t="s">
        <v>0</v>
      </c>
      <c r="D6" s="556" t="s">
        <v>1</v>
      </c>
      <c r="E6" s="556" t="s">
        <v>2</v>
      </c>
      <c r="F6" s="556" t="s">
        <v>3</v>
      </c>
      <c r="G6" s="556" t="s">
        <v>4</v>
      </c>
      <c r="H6" s="556" t="s">
        <v>5</v>
      </c>
      <c r="I6" s="556" t="s">
        <v>6</v>
      </c>
      <c r="J6" s="556" t="s">
        <v>7</v>
      </c>
      <c r="K6" s="556" t="s">
        <v>8</v>
      </c>
      <c r="L6" s="5"/>
      <c r="M6" s="558" t="s">
        <v>9</v>
      </c>
      <c r="N6" s="581" t="s">
        <v>10</v>
      </c>
      <c r="O6" s="582"/>
      <c r="P6" s="583"/>
      <c r="Q6" s="6"/>
      <c r="R6" s="7"/>
      <c r="S6" s="7"/>
      <c r="T6" s="573" t="s">
        <v>775</v>
      </c>
      <c r="U6" s="574"/>
      <c r="V6" s="574"/>
      <c r="W6" s="574"/>
      <c r="X6" s="574"/>
      <c r="Y6" s="574"/>
      <c r="Z6" s="574"/>
      <c r="AA6" s="575"/>
      <c r="AB6" s="573" t="s">
        <v>12</v>
      </c>
      <c r="AC6" s="574"/>
      <c r="AD6" s="575"/>
      <c r="AE6" s="544" t="s">
        <v>13</v>
      </c>
      <c r="AF6" s="545"/>
      <c r="AG6" s="546"/>
      <c r="AH6" s="547" t="s">
        <v>14</v>
      </c>
      <c r="AI6" s="548"/>
      <c r="AJ6" s="549"/>
      <c r="AK6" s="550" t="s">
        <v>15</v>
      </c>
      <c r="AL6" s="551"/>
      <c r="AM6" s="552"/>
      <c r="AN6" s="553" t="s">
        <v>16</v>
      </c>
      <c r="AO6" s="554"/>
      <c r="AP6" s="555"/>
      <c r="AQ6" s="529" t="s">
        <v>17</v>
      </c>
      <c r="AR6" s="530"/>
      <c r="AS6" s="53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57"/>
      <c r="D7" s="556"/>
      <c r="E7" s="556"/>
      <c r="F7" s="556"/>
      <c r="G7" s="556"/>
      <c r="H7" s="556"/>
      <c r="I7" s="556"/>
      <c r="J7" s="556"/>
      <c r="K7" s="557"/>
      <c r="L7" s="9"/>
      <c r="M7" s="558"/>
      <c r="N7" s="584"/>
      <c r="O7" s="585"/>
      <c r="P7" s="586"/>
      <c r="Q7" s="6"/>
      <c r="R7" s="7"/>
      <c r="S7" s="7"/>
      <c r="T7" s="535" t="s">
        <v>18</v>
      </c>
      <c r="U7" s="536"/>
      <c r="V7" s="536"/>
      <c r="W7" s="537"/>
      <c r="X7" s="538" t="s">
        <v>19</v>
      </c>
      <c r="Y7" s="539"/>
      <c r="Z7" s="539"/>
      <c r="AA7" s="540"/>
      <c r="AB7" s="576" t="s">
        <v>20</v>
      </c>
      <c r="AC7" s="576" t="s">
        <v>21</v>
      </c>
      <c r="AD7" s="10" t="s">
        <v>22</v>
      </c>
      <c r="AE7" s="578" t="s">
        <v>23</v>
      </c>
      <c r="AF7" s="578" t="s">
        <v>21</v>
      </c>
      <c r="AG7" s="11" t="s">
        <v>22</v>
      </c>
      <c r="AH7" s="567" t="s">
        <v>23</v>
      </c>
      <c r="AI7" s="567" t="s">
        <v>21</v>
      </c>
      <c r="AJ7" s="12" t="s">
        <v>24</v>
      </c>
      <c r="AK7" s="569" t="s">
        <v>23</v>
      </c>
      <c r="AL7" s="13" t="s">
        <v>21</v>
      </c>
      <c r="AM7" s="14" t="s">
        <v>24</v>
      </c>
      <c r="AN7" s="571" t="s">
        <v>23</v>
      </c>
      <c r="AO7" s="571" t="s">
        <v>21</v>
      </c>
      <c r="AP7" s="15" t="s">
        <v>24</v>
      </c>
      <c r="AQ7" s="563" t="s">
        <v>23</v>
      </c>
      <c r="AR7" s="56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80"/>
      <c r="D8" s="556"/>
      <c r="E8" s="556"/>
      <c r="F8" s="556"/>
      <c r="G8" s="556"/>
      <c r="H8" s="556"/>
      <c r="I8" s="556"/>
      <c r="J8" s="556"/>
      <c r="K8" s="580"/>
      <c r="L8" s="9"/>
      <c r="M8" s="55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77"/>
      <c r="AC8" s="577"/>
      <c r="AD8" s="18" t="s">
        <v>31</v>
      </c>
      <c r="AE8" s="579"/>
      <c r="AF8" s="579"/>
      <c r="AG8" s="19" t="s">
        <v>31</v>
      </c>
      <c r="AH8" s="568"/>
      <c r="AI8" s="568"/>
      <c r="AJ8" s="20" t="s">
        <v>31</v>
      </c>
      <c r="AK8" s="570"/>
      <c r="AL8" s="21"/>
      <c r="AM8" s="22" t="s">
        <v>31</v>
      </c>
      <c r="AN8" s="572"/>
      <c r="AO8" s="572"/>
      <c r="AP8" s="23" t="s">
        <v>31</v>
      </c>
      <c r="AQ8" s="564"/>
      <c r="AR8" s="56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21156347.98</v>
      </c>
      <c r="AF9" s="32">
        <f t="shared" si="0"/>
        <v>20961084</v>
      </c>
      <c r="AG9" s="32">
        <f t="shared" si="0"/>
        <v>42117431.979999997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9158978.0199999996</v>
      </c>
      <c r="AR9" s="36">
        <f t="shared" si="0"/>
        <v>9354242</v>
      </c>
      <c r="AS9" s="36">
        <f t="shared" si="0"/>
        <v>18513220.02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20961084</v>
      </c>
      <c r="AG16" s="41">
        <f t="shared" si="7"/>
        <v>40657676.799999997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8673716</v>
      </c>
      <c r="AS16" s="41">
        <f t="shared" si="11"/>
        <v>8679771.1999999993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20961084</v>
      </c>
      <c r="AG17" s="45">
        <f t="shared" si="7"/>
        <v>40657676.799999997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8673716</v>
      </c>
      <c r="AS17" s="45">
        <f t="shared" si="11"/>
        <v>8679771.1999999993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20961084</v>
      </c>
      <c r="AG18" s="45">
        <f t="shared" si="7"/>
        <v>23129472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8673716</v>
      </c>
      <c r="AS18" s="45">
        <f t="shared" si="11"/>
        <v>8673728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1459755.18</v>
      </c>
      <c r="AF33" s="41">
        <f>+AF755</f>
        <v>0</v>
      </c>
      <c r="AG33" s="41">
        <f t="shared" si="7"/>
        <v>1459755.18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214244.81999999998</v>
      </c>
      <c r="AR33" s="41">
        <f>+AR755</f>
        <v>0</v>
      </c>
      <c r="AS33" s="41">
        <f t="shared" si="11"/>
        <v>214244.81999999998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1062199.98</v>
      </c>
      <c r="AF34" s="45">
        <f>+AF756</f>
        <v>0</v>
      </c>
      <c r="AG34" s="45">
        <f t="shared" si="7"/>
        <v>1062199.98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161800.01999999999</v>
      </c>
      <c r="AR34" s="45">
        <f>+AR756</f>
        <v>0</v>
      </c>
      <c r="AS34" s="45">
        <f t="shared" si="11"/>
        <v>161800.01999999999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52444.799999999988</v>
      </c>
      <c r="AR35" s="45">
        <f>+AR886</f>
        <v>0</v>
      </c>
      <c r="AS35" s="45">
        <f t="shared" si="11"/>
        <v>52444.799999999988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53" t="s">
        <v>770</v>
      </c>
      <c r="O45" s="353" t="s">
        <v>784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65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56" t="s">
        <v>0</v>
      </c>
      <c r="D48" s="556" t="s">
        <v>1</v>
      </c>
      <c r="E48" s="556" t="s">
        <v>2</v>
      </c>
      <c r="F48" s="556" t="s">
        <v>3</v>
      </c>
      <c r="G48" s="556" t="s">
        <v>4</v>
      </c>
      <c r="H48" s="556" t="s">
        <v>5</v>
      </c>
      <c r="I48" s="556" t="s">
        <v>6</v>
      </c>
      <c r="J48" s="556" t="s">
        <v>36</v>
      </c>
      <c r="K48" s="556" t="s">
        <v>8</v>
      </c>
      <c r="L48" s="359"/>
      <c r="M48" s="558" t="s">
        <v>9</v>
      </c>
      <c r="N48" s="541" t="s">
        <v>37</v>
      </c>
      <c r="O48" s="542"/>
      <c r="P48" s="543"/>
      <c r="Q48" s="559" t="s">
        <v>38</v>
      </c>
      <c r="R48" s="561" t="s">
        <v>29</v>
      </c>
      <c r="S48" s="559" t="s">
        <v>30</v>
      </c>
      <c r="T48" s="541" t="s">
        <v>11</v>
      </c>
      <c r="U48" s="542"/>
      <c r="V48" s="542"/>
      <c r="W48" s="542"/>
      <c r="X48" s="542"/>
      <c r="Y48" s="542"/>
      <c r="Z48" s="542"/>
      <c r="AA48" s="543"/>
      <c r="AB48" s="541" t="s">
        <v>12</v>
      </c>
      <c r="AC48" s="542"/>
      <c r="AD48" s="543"/>
      <c r="AE48" s="544" t="s">
        <v>13</v>
      </c>
      <c r="AF48" s="545"/>
      <c r="AG48" s="546"/>
      <c r="AH48" s="547" t="s">
        <v>14</v>
      </c>
      <c r="AI48" s="548"/>
      <c r="AJ48" s="549"/>
      <c r="AK48" s="550" t="s">
        <v>15</v>
      </c>
      <c r="AL48" s="551"/>
      <c r="AM48" s="552"/>
      <c r="AN48" s="553" t="s">
        <v>16</v>
      </c>
      <c r="AO48" s="554"/>
      <c r="AP48" s="555"/>
      <c r="AQ48" s="529" t="s">
        <v>17</v>
      </c>
      <c r="AR48" s="530"/>
      <c r="AS48" s="531"/>
      <c r="AT48" s="515" t="s">
        <v>39</v>
      </c>
      <c r="AU48" s="532"/>
      <c r="AV48" s="532"/>
      <c r="AW48" s="532"/>
      <c r="AX48" s="532"/>
      <c r="AY48" s="532"/>
      <c r="AZ48" s="532"/>
      <c r="BA48" s="516"/>
    </row>
    <row r="49" spans="1:53" ht="82.9" customHeight="1" thickBot="1">
      <c r="A49" s="271"/>
      <c r="B49" s="56"/>
      <c r="C49" s="557"/>
      <c r="D49" s="556"/>
      <c r="E49" s="557"/>
      <c r="F49" s="556"/>
      <c r="G49" s="556"/>
      <c r="H49" s="556"/>
      <c r="I49" s="556"/>
      <c r="J49" s="556"/>
      <c r="K49" s="557"/>
      <c r="L49" s="360"/>
      <c r="M49" s="558"/>
      <c r="N49" s="533" t="s">
        <v>25</v>
      </c>
      <c r="O49" s="533" t="s">
        <v>21</v>
      </c>
      <c r="P49" s="533" t="s">
        <v>26</v>
      </c>
      <c r="Q49" s="560"/>
      <c r="R49" s="562"/>
      <c r="S49" s="560"/>
      <c r="T49" s="535" t="s">
        <v>18</v>
      </c>
      <c r="U49" s="536"/>
      <c r="V49" s="536"/>
      <c r="W49" s="537"/>
      <c r="X49" s="538" t="s">
        <v>19</v>
      </c>
      <c r="Y49" s="539"/>
      <c r="Z49" s="539"/>
      <c r="AA49" s="540"/>
      <c r="AB49" s="533" t="s">
        <v>25</v>
      </c>
      <c r="AC49" s="533" t="s">
        <v>21</v>
      </c>
      <c r="AD49" s="533" t="s">
        <v>26</v>
      </c>
      <c r="AE49" s="523" t="s">
        <v>25</v>
      </c>
      <c r="AF49" s="523" t="s">
        <v>21</v>
      </c>
      <c r="AG49" s="523" t="s">
        <v>26</v>
      </c>
      <c r="AH49" s="525" t="s">
        <v>25</v>
      </c>
      <c r="AI49" s="525" t="s">
        <v>21</v>
      </c>
      <c r="AJ49" s="525" t="s">
        <v>26</v>
      </c>
      <c r="AK49" s="527" t="s">
        <v>25</v>
      </c>
      <c r="AL49" s="527" t="s">
        <v>21</v>
      </c>
      <c r="AM49" s="527" t="s">
        <v>26</v>
      </c>
      <c r="AN49" s="521" t="s">
        <v>25</v>
      </c>
      <c r="AO49" s="521" t="s">
        <v>21</v>
      </c>
      <c r="AP49" s="521" t="s">
        <v>26</v>
      </c>
      <c r="AQ49" s="513" t="s">
        <v>25</v>
      </c>
      <c r="AR49" s="513" t="s">
        <v>21</v>
      </c>
      <c r="AS49" s="513" t="s">
        <v>26</v>
      </c>
      <c r="AT49" s="515" t="s">
        <v>773</v>
      </c>
      <c r="AU49" s="516"/>
      <c r="AV49" s="517" t="s">
        <v>41</v>
      </c>
      <c r="AW49" s="518"/>
      <c r="AX49" s="519" t="s">
        <v>42</v>
      </c>
      <c r="AY49" s="520"/>
      <c r="AZ49" s="511" t="s">
        <v>43</v>
      </c>
      <c r="BA49" s="512"/>
    </row>
    <row r="50" spans="1:53" ht="82.9" customHeight="1" thickBot="1">
      <c r="A50" s="271"/>
      <c r="B50" s="56"/>
      <c r="C50" s="557"/>
      <c r="D50" s="556"/>
      <c r="E50" s="557"/>
      <c r="F50" s="556"/>
      <c r="G50" s="556"/>
      <c r="H50" s="556"/>
      <c r="I50" s="556"/>
      <c r="J50" s="556"/>
      <c r="K50" s="557"/>
      <c r="L50" s="360"/>
      <c r="M50" s="558"/>
      <c r="N50" s="534"/>
      <c r="O50" s="534"/>
      <c r="P50" s="534"/>
      <c r="Q50" s="560"/>
      <c r="R50" s="562"/>
      <c r="S50" s="560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34"/>
      <c r="AC50" s="534"/>
      <c r="AD50" s="534"/>
      <c r="AE50" s="524"/>
      <c r="AF50" s="524"/>
      <c r="AG50" s="524"/>
      <c r="AH50" s="526"/>
      <c r="AI50" s="526"/>
      <c r="AJ50" s="526"/>
      <c r="AK50" s="528"/>
      <c r="AL50" s="528"/>
      <c r="AM50" s="528"/>
      <c r="AN50" s="522"/>
      <c r="AO50" s="522"/>
      <c r="AP50" s="522"/>
      <c r="AQ50" s="514"/>
      <c r="AR50" s="514"/>
      <c r="AS50" s="514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21156347.98</v>
      </c>
      <c r="AF51" s="368">
        <f t="shared" si="53"/>
        <v>20961084</v>
      </c>
      <c r="AG51" s="368">
        <f t="shared" si="53"/>
        <v>42117431.979999997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9158978.0199999996</v>
      </c>
      <c r="AR51" s="507">
        <f t="shared" si="53"/>
        <v>9354242</v>
      </c>
      <c r="AS51" s="507">
        <f t="shared" si="53"/>
        <v>18513220.02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111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3007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19696592.800000001</v>
      </c>
      <c r="AF52" s="373">
        <f>+AF53+AF73+AF107+AF595</f>
        <v>20961084</v>
      </c>
      <c r="AG52" s="373">
        <f t="shared" ref="AG52:AG115" si="57">+AF52+AE52</f>
        <v>40657676.799999997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1903607.2</v>
      </c>
      <c r="AR52" s="373">
        <f>+AR53+AR73+AR107+AR595</f>
        <v>8673716</v>
      </c>
      <c r="AS52" s="373">
        <f t="shared" ref="AS52:AS115" si="61">+AR52+AQ52</f>
        <v>10577323.199999999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19696592.800000001</v>
      </c>
      <c r="AF107" s="378">
        <f>+AF108+AF418</f>
        <v>20961084</v>
      </c>
      <c r="AG107" s="378">
        <f t="shared" si="57"/>
        <v>40657676.799999997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6055.1999999999534</v>
      </c>
      <c r="AR107" s="378">
        <f>+AR108+AR418</f>
        <v>8673716</v>
      </c>
      <c r="AS107" s="378">
        <f t="shared" si="61"/>
        <v>8679771.1999999993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19696592.800000001</v>
      </c>
      <c r="AF108" s="385">
        <f>+AF109+AF160+AF265+AF324+AF366+AF399</f>
        <v>20961084</v>
      </c>
      <c r="AG108" s="385">
        <f t="shared" si="57"/>
        <v>40657676.799999997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6055.1999999999534</v>
      </c>
      <c r="AR108" s="385">
        <f>+AR109+AR160+AR265+AR324+AR366+AR399</f>
        <v>8673716</v>
      </c>
      <c r="AS108" s="385">
        <f t="shared" si="61"/>
        <v>8679771.1999999993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2168388</v>
      </c>
      <c r="AF109" s="164">
        <f>+AF110+AF123+AF134</f>
        <v>20961084</v>
      </c>
      <c r="AG109" s="164">
        <f t="shared" si="57"/>
        <v>23129472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12</v>
      </c>
      <c r="AR109" s="164">
        <f>+AR110+AR123+AR134</f>
        <v>8673716</v>
      </c>
      <c r="AS109" s="164">
        <f t="shared" si="61"/>
        <v>8673728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2168388</v>
      </c>
      <c r="AF134" s="391">
        <f>+AF135+AF138+AF144+AF155</f>
        <v>20961084</v>
      </c>
      <c r="AG134" s="391">
        <f t="shared" si="116"/>
        <v>23129472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12</v>
      </c>
      <c r="AR134" s="391">
        <f>+AR135+AR138+AR144+AR155</f>
        <v>8673716</v>
      </c>
      <c r="AS134" s="391">
        <f t="shared" si="120"/>
        <v>8673728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2168388</v>
      </c>
      <c r="AF144" s="397">
        <f>+AF145</f>
        <v>20961084</v>
      </c>
      <c r="AG144" s="397">
        <f t="shared" si="116"/>
        <v>23129472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12</v>
      </c>
      <c r="AR144" s="397">
        <f>+AR145</f>
        <v>8673716</v>
      </c>
      <c r="AS144" s="397">
        <f t="shared" si="120"/>
        <v>8673728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2168388</v>
      </c>
      <c r="AF145" s="403">
        <f>SUM(AF146:AF154)</f>
        <v>20961084</v>
      </c>
      <c r="AG145" s="403">
        <f t="shared" si="116"/>
        <v>23129472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12</v>
      </c>
      <c r="AR145" s="403">
        <f>SUM(AR146:AR154)</f>
        <v>8673716</v>
      </c>
      <c r="AS145" s="403">
        <f t="shared" si="120"/>
        <v>8673728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f>722796+722796+722796</f>
        <v>2168388</v>
      </c>
      <c r="AF147" s="409">
        <v>20961084</v>
      </c>
      <c r="AG147" s="409">
        <f t="shared" si="116"/>
        <v>23129472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12</v>
      </c>
      <c r="AR147" s="409">
        <f t="shared" si="144"/>
        <v>8673716</v>
      </c>
      <c r="AS147" s="409">
        <f t="shared" si="120"/>
        <v>8673728</v>
      </c>
      <c r="AT147" s="409">
        <f t="shared" si="145"/>
        <v>44</v>
      </c>
      <c r="AU147" s="409">
        <f t="shared" si="145"/>
        <v>0</v>
      </c>
      <c r="AV147" s="409">
        <v>32</v>
      </c>
      <c r="AW147" s="409">
        <v>0</v>
      </c>
      <c r="AX147" s="409">
        <v>0</v>
      </c>
      <c r="AY147" s="409">
        <v>0</v>
      </c>
      <c r="AZ147" s="409">
        <f t="shared" si="133"/>
        <v>12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16931872</v>
      </c>
      <c r="AF160" s="164">
        <f>+AF161+AF173+AF183</f>
        <v>0</v>
      </c>
      <c r="AG160" s="164">
        <f t="shared" si="116"/>
        <v>16931872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2376</v>
      </c>
      <c r="AR160" s="164">
        <f>+AR161+AR173+AR183</f>
        <v>0</v>
      </c>
      <c r="AS160" s="164">
        <f t="shared" si="120"/>
        <v>2376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117624</v>
      </c>
      <c r="AF161" s="391">
        <f>+AF162+AF165+AF169</f>
        <v>0</v>
      </c>
      <c r="AG161" s="391">
        <f t="shared" si="116"/>
        <v>117624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2376</v>
      </c>
      <c r="AR161" s="391">
        <f>+AR162+AR165+AR169</f>
        <v>0</v>
      </c>
      <c r="AS161" s="391">
        <f t="shared" si="120"/>
        <v>2376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117624</v>
      </c>
      <c r="AF169" s="397">
        <f>+AF170</f>
        <v>0</v>
      </c>
      <c r="AG169" s="397">
        <f t="shared" si="116"/>
        <v>117624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2376</v>
      </c>
      <c r="AR169" s="397">
        <f>+AR170</f>
        <v>0</v>
      </c>
      <c r="AS169" s="397">
        <f t="shared" si="120"/>
        <v>2376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117624</v>
      </c>
      <c r="AF170" s="403">
        <f>SUM(AF171:AF172)</f>
        <v>0</v>
      </c>
      <c r="AG170" s="403">
        <f t="shared" si="116"/>
        <v>117624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2376</v>
      </c>
      <c r="AR170" s="403">
        <f>SUM(AR171:AR172)</f>
        <v>0</v>
      </c>
      <c r="AS170" s="403">
        <f t="shared" si="120"/>
        <v>2376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117624</v>
      </c>
      <c r="AF171" s="409">
        <v>0</v>
      </c>
      <c r="AG171" s="409">
        <f t="shared" si="116"/>
        <v>117624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2376</v>
      </c>
      <c r="AR171" s="409">
        <f>AC171-AF171--AI171-AL171-AO171</f>
        <v>0</v>
      </c>
      <c r="AS171" s="409">
        <f t="shared" si="120"/>
        <v>2376</v>
      </c>
      <c r="AT171" s="409">
        <f>R171+V171-Z171</f>
        <v>8</v>
      </c>
      <c r="AU171" s="409">
        <f>S171+W171-AA171</f>
        <v>0</v>
      </c>
      <c r="AV171" s="409">
        <v>8</v>
      </c>
      <c r="AW171" s="409">
        <v>0</v>
      </c>
      <c r="AX171" s="409">
        <v>0</v>
      </c>
      <c r="AY171" s="409">
        <v>0</v>
      </c>
      <c r="AZ171" s="409">
        <f t="shared" si="133"/>
        <v>0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16814248</v>
      </c>
      <c r="AF183" s="391">
        <f>+AF184+AF205+AF214+AF221+AF227+AF252</f>
        <v>0</v>
      </c>
      <c r="AG183" s="391">
        <f t="shared" si="164"/>
        <v>16814248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0</v>
      </c>
      <c r="AR183" s="391">
        <f>+AR184+AR205+AR214+AR221+AR227+AR252</f>
        <v>0</v>
      </c>
      <c r="AS183" s="391">
        <f t="shared" si="168"/>
        <v>0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16814248</v>
      </c>
      <c r="AF227" s="397">
        <f>+AF228+AF248+AF250</f>
        <v>0</v>
      </c>
      <c r="AG227" s="397">
        <f t="shared" si="164"/>
        <v>16814248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0</v>
      </c>
      <c r="AR227" s="397">
        <f>+AR228+AR248+AR250</f>
        <v>0</v>
      </c>
      <c r="AS227" s="397">
        <f t="shared" si="168"/>
        <v>0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16814248</v>
      </c>
      <c r="AF228" s="403">
        <f>SUM(AF229:AF247)</f>
        <v>0</v>
      </c>
      <c r="AG228" s="403">
        <f t="shared" si="164"/>
        <v>16814248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0</v>
      </c>
      <c r="AR228" s="403">
        <f>SUM(AR229:AR247)</f>
        <v>0</v>
      </c>
      <c r="AS228" s="403">
        <f t="shared" si="168"/>
        <v>0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16814248</v>
      </c>
      <c r="AF236" s="409">
        <v>0</v>
      </c>
      <c r="AG236" s="409">
        <f t="shared" si="164"/>
        <v>16814248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0</v>
      </c>
      <c r="AR236" s="409">
        <f t="shared" si="200"/>
        <v>0</v>
      </c>
      <c r="AS236" s="409">
        <f t="shared" si="168"/>
        <v>0</v>
      </c>
      <c r="AT236" s="409">
        <f t="shared" si="201"/>
        <v>1</v>
      </c>
      <c r="AU236" s="409">
        <f t="shared" si="201"/>
        <v>0</v>
      </c>
      <c r="AV236" s="409">
        <v>1</v>
      </c>
      <c r="AW236" s="409">
        <v>0</v>
      </c>
      <c r="AX236" s="409">
        <v>0</v>
      </c>
      <c r="AY236" s="409">
        <v>0</v>
      </c>
      <c r="AZ236" s="409">
        <f t="shared" si="175"/>
        <v>0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596332.80000000005</v>
      </c>
      <c r="AF265" s="164">
        <f>+AF266+AF270</f>
        <v>0</v>
      </c>
      <c r="AG265" s="164">
        <f t="shared" si="203"/>
        <v>596332.80000000005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3667.1999999999534</v>
      </c>
      <c r="AR265" s="164">
        <f>+AR266+AR270</f>
        <v>0</v>
      </c>
      <c r="AS265" s="164">
        <f t="shared" si="207"/>
        <v>3667.1999999999534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596332.80000000005</v>
      </c>
      <c r="AF270" s="391">
        <f>+AF271+AF281+AF298+AF303+AF317</f>
        <v>0</v>
      </c>
      <c r="AG270" s="391">
        <f t="shared" si="203"/>
        <v>596332.80000000005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3667.1999999999534</v>
      </c>
      <c r="AR270" s="391">
        <f>+AR271+AR281+AR298+AR303+AR317</f>
        <v>0</v>
      </c>
      <c r="AS270" s="391">
        <f t="shared" si="207"/>
        <v>3667.1999999999534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596332.80000000005</v>
      </c>
      <c r="AF271" s="397">
        <f>+AF272+AF279</f>
        <v>0</v>
      </c>
      <c r="AG271" s="397">
        <f t="shared" si="203"/>
        <v>596332.80000000005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3667.1999999999534</v>
      </c>
      <c r="AR271" s="397">
        <f>+AR272+AR279</f>
        <v>0</v>
      </c>
      <c r="AS271" s="397">
        <f t="shared" si="207"/>
        <v>3667.1999999999534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596332.80000000005</v>
      </c>
      <c r="AF272" s="403">
        <f>SUM(AF273:AF278)</f>
        <v>0</v>
      </c>
      <c r="AG272" s="403">
        <f t="shared" si="203"/>
        <v>596332.80000000005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3667.1999999999534</v>
      </c>
      <c r="AR272" s="403">
        <f>SUM(AR273:AR278)</f>
        <v>0</v>
      </c>
      <c r="AS272" s="403">
        <f t="shared" si="207"/>
        <v>3667.1999999999534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596332.80000000005</v>
      </c>
      <c r="AF278" s="409">
        <v>0</v>
      </c>
      <c r="AG278" s="409">
        <f t="shared" si="203"/>
        <v>596332.80000000005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3667.1999999999534</v>
      </c>
      <c r="AR278" s="409">
        <f t="shared" si="228"/>
        <v>0</v>
      </c>
      <c r="AS278" s="409">
        <f t="shared" si="207"/>
        <v>3667.1999999999534</v>
      </c>
      <c r="AT278" s="409">
        <f t="shared" si="229"/>
        <v>30</v>
      </c>
      <c r="AU278" s="409">
        <f t="shared" si="229"/>
        <v>0</v>
      </c>
      <c r="AV278" s="409">
        <v>36</v>
      </c>
      <c r="AW278" s="409">
        <v>0</v>
      </c>
      <c r="AX278" s="409">
        <v>0</v>
      </c>
      <c r="AY278" s="409">
        <v>0</v>
      </c>
      <c r="AZ278" s="409">
        <f t="shared" si="210"/>
        <v>-6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1459755.18</v>
      </c>
      <c r="AF754" s="373">
        <f>+AF755</f>
        <v>0</v>
      </c>
      <c r="AG754" s="373">
        <f t="shared" si="483"/>
        <v>1459755.18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214244.81999999998</v>
      </c>
      <c r="AR754" s="373">
        <f>+AR755</f>
        <v>0</v>
      </c>
      <c r="AS754" s="373">
        <f t="shared" si="487"/>
        <v>214244.81999999998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1459755.18</v>
      </c>
      <c r="AF755" s="378">
        <f>+AF756+AF886</f>
        <v>0</v>
      </c>
      <c r="AG755" s="378">
        <f t="shared" si="483"/>
        <v>1459755.18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214244.81999999998</v>
      </c>
      <c r="AR755" s="378">
        <f>+AR756+AR886</f>
        <v>0</v>
      </c>
      <c r="AS755" s="378">
        <f t="shared" si="487"/>
        <v>214244.81999999998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1062199.98</v>
      </c>
      <c r="AF756" s="471">
        <f>+AF757+AF779+AF788</f>
        <v>0</v>
      </c>
      <c r="AG756" s="471">
        <f t="shared" ref="AG756:AG819" si="536">+AF756+AE756</f>
        <v>1062199.98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161800.01999999999</v>
      </c>
      <c r="AR756" s="471">
        <f>+AR757+AR779+AR788</f>
        <v>0</v>
      </c>
      <c r="AS756" s="471">
        <f t="shared" ref="AS756:AS819" si="540">+AR756+AQ756</f>
        <v>161800.01999999999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1062199.98</v>
      </c>
      <c r="AF788" s="391">
        <f>+AF789+AF814+AF819+AF844+AF851+AF861</f>
        <v>0</v>
      </c>
      <c r="AG788" s="391">
        <f t="shared" si="536"/>
        <v>1062199.98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161800.01999999999</v>
      </c>
      <c r="AR788" s="391">
        <f>+AR789+AR814+AR819+AR844+AR851+AR861</f>
        <v>0</v>
      </c>
      <c r="AS788" s="391">
        <f t="shared" si="540"/>
        <v>161800.01999999999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998200</v>
      </c>
      <c r="AF789" s="397">
        <f>+AF790+AF806</f>
        <v>0</v>
      </c>
      <c r="AG789" s="397">
        <f t="shared" si="536"/>
        <v>998200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1800</v>
      </c>
      <c r="AR789" s="397">
        <f>+AR790+AR806</f>
        <v>0</v>
      </c>
      <c r="AS789" s="397">
        <f t="shared" si="540"/>
        <v>1800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998200</v>
      </c>
      <c r="AF806" s="483">
        <f>SUM(AF807:AF813)</f>
        <v>0</v>
      </c>
      <c r="AG806" s="483">
        <f t="shared" si="536"/>
        <v>998200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1800</v>
      </c>
      <c r="AR806" s="483">
        <f>SUM(AR807:AR813)</f>
        <v>0</v>
      </c>
      <c r="AS806" s="483">
        <f t="shared" si="540"/>
        <v>1800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f>998200</f>
        <v>998200</v>
      </c>
      <c r="AF807" s="409">
        <v>0</v>
      </c>
      <c r="AG807" s="409">
        <f t="shared" si="536"/>
        <v>998200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1800</v>
      </c>
      <c r="AR807" s="409">
        <f t="shared" si="572"/>
        <v>0</v>
      </c>
      <c r="AS807" s="409">
        <f t="shared" si="540"/>
        <v>1800</v>
      </c>
      <c r="AT807" s="409">
        <f t="shared" ref="AT807:AU813" si="573">R807+V807-Z807</f>
        <v>1</v>
      </c>
      <c r="AU807" s="409">
        <f t="shared" si="573"/>
        <v>0</v>
      </c>
      <c r="AV807" s="409">
        <v>1</v>
      </c>
      <c r="AW807" s="409">
        <v>0</v>
      </c>
      <c r="AX807" s="409">
        <v>0</v>
      </c>
      <c r="AY807" s="409">
        <v>0</v>
      </c>
      <c r="AZ807" s="409">
        <f t="shared" si="544"/>
        <v>0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63999.98</v>
      </c>
      <c r="AF861" s="397">
        <f>+AF862+AF864+AF867+AF879+AF882</f>
        <v>0</v>
      </c>
      <c r="AG861" s="397">
        <f t="shared" si="582"/>
        <v>63999.98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160000.01999999999</v>
      </c>
      <c r="AR861" s="397">
        <f>+AR862+AR864+AR867+AR879+AR882</f>
        <v>0</v>
      </c>
      <c r="AS861" s="397">
        <f t="shared" si="586"/>
        <v>160000.01999999999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63999.98</v>
      </c>
      <c r="AF862" s="403">
        <f>+AF863</f>
        <v>0</v>
      </c>
      <c r="AG862" s="403">
        <f t="shared" si="582"/>
        <v>63999.98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160000.01999999999</v>
      </c>
      <c r="AR862" s="403">
        <f>+AR863</f>
        <v>0</v>
      </c>
      <c r="AS862" s="403">
        <f t="shared" si="586"/>
        <v>160000.01999999999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f>31999.99+31999.99</f>
        <v>63999.98</v>
      </c>
      <c r="AF863" s="409">
        <v>0</v>
      </c>
      <c r="AG863" s="409">
        <f t="shared" si="582"/>
        <v>63999.98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160000.01999999999</v>
      </c>
      <c r="AR863" s="409">
        <f>AC863-AF863--AI863-AL863-AO863</f>
        <v>0</v>
      </c>
      <c r="AS863" s="409">
        <f t="shared" si="586"/>
        <v>160000.01999999999</v>
      </c>
      <c r="AT863" s="409">
        <f>R863+V863-Z863</f>
        <v>28</v>
      </c>
      <c r="AU863" s="409">
        <f>S863+W863-AA863</f>
        <v>0</v>
      </c>
      <c r="AV863" s="409">
        <v>8</v>
      </c>
      <c r="AW863" s="409">
        <v>0</v>
      </c>
      <c r="AX863" s="409">
        <v>0</v>
      </c>
      <c r="AY863" s="409">
        <v>0</v>
      </c>
      <c r="AZ863" s="409">
        <f t="shared" si="590"/>
        <v>20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397555.20000000001</v>
      </c>
      <c r="AF886" s="471">
        <f>+AF887+AF891+AF900</f>
        <v>0</v>
      </c>
      <c r="AG886" s="471">
        <f t="shared" si="619"/>
        <v>397555.20000000001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52444.799999999988</v>
      </c>
      <c r="AR886" s="471">
        <f>+AR887+AR891+AR900</f>
        <v>0</v>
      </c>
      <c r="AS886" s="471">
        <f t="shared" si="623"/>
        <v>52444.799999999988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397555.20000000001</v>
      </c>
      <c r="AF900" s="391">
        <f t="shared" si="643"/>
        <v>0</v>
      </c>
      <c r="AG900" s="391">
        <f t="shared" si="619"/>
        <v>397555.20000000001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52444.799999999988</v>
      </c>
      <c r="AR900" s="391">
        <f t="shared" si="640"/>
        <v>0</v>
      </c>
      <c r="AS900" s="391">
        <f t="shared" si="623"/>
        <v>52444.799999999988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397555.20000000001</v>
      </c>
      <c r="AF901" s="397">
        <f>+AF902</f>
        <v>0</v>
      </c>
      <c r="AG901" s="397">
        <f t="shared" si="619"/>
        <v>397555.20000000001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52444.799999999988</v>
      </c>
      <c r="AR901" s="397">
        <f t="shared" si="640"/>
        <v>0</v>
      </c>
      <c r="AS901" s="397">
        <f t="shared" si="623"/>
        <v>52444.799999999988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397555.20000000001</v>
      </c>
      <c r="AF902" s="483">
        <f t="shared" si="645"/>
        <v>0</v>
      </c>
      <c r="AG902" s="483">
        <f t="shared" si="619"/>
        <v>397555.20000000001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2444.7999999999884</v>
      </c>
      <c r="AR902" s="483">
        <f t="shared" si="640"/>
        <v>0</v>
      </c>
      <c r="AS902" s="483">
        <f t="shared" si="623"/>
        <v>2444.7999999999884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397555.20000000001</v>
      </c>
      <c r="AF903" s="409">
        <v>0</v>
      </c>
      <c r="AG903" s="409">
        <f t="shared" si="619"/>
        <v>397555.20000000001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2444.7999999999884</v>
      </c>
      <c r="AR903" s="409">
        <f t="shared" si="640"/>
        <v>0</v>
      </c>
      <c r="AS903" s="409">
        <f t="shared" si="623"/>
        <v>2444.7999999999884</v>
      </c>
      <c r="AT903" s="409">
        <f t="shared" si="642"/>
        <v>20</v>
      </c>
      <c r="AU903" s="409">
        <f t="shared" si="642"/>
        <v>0</v>
      </c>
      <c r="AV903" s="409">
        <v>24</v>
      </c>
      <c r="AW903" s="409">
        <v>0</v>
      </c>
      <c r="AX903" s="409">
        <v>0</v>
      </c>
      <c r="AY903" s="409">
        <v>0</v>
      </c>
      <c r="AZ903" s="409">
        <f>AT903-AV903-AX903</f>
        <v>-4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49636.4</v>
      </c>
      <c r="AF910" s="483">
        <f t="shared" si="648"/>
        <v>0</v>
      </c>
      <c r="AG910" s="483">
        <f t="shared" si="619"/>
        <v>49636.4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363.59999999999854</v>
      </c>
      <c r="AR910" s="483">
        <f t="shared" si="640"/>
        <v>0</v>
      </c>
      <c r="AS910" s="483">
        <f t="shared" si="623"/>
        <v>363.59999999999854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49636.4</v>
      </c>
      <c r="AF911" s="409">
        <v>0</v>
      </c>
      <c r="AG911" s="409">
        <f t="shared" si="619"/>
        <v>49636.4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363.59999999999854</v>
      </c>
      <c r="AR911" s="409">
        <f t="shared" si="640"/>
        <v>0</v>
      </c>
      <c r="AS911" s="409">
        <f t="shared" si="623"/>
        <v>363.59999999999854</v>
      </c>
      <c r="AT911" s="409">
        <f t="shared" si="642"/>
        <v>1</v>
      </c>
      <c r="AU911" s="409">
        <f t="shared" si="642"/>
        <v>0</v>
      </c>
      <c r="AV911" s="409">
        <v>1</v>
      </c>
      <c r="AW911" s="409"/>
      <c r="AX911" s="409"/>
      <c r="AY911" s="409"/>
      <c r="AZ911" s="409">
        <f t="shared" si="636"/>
        <v>0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view="pageBreakPreview" topLeftCell="N1" zoomScale="40" zoomScaleNormal="50" zoomScaleSheetLayoutView="40" workbookViewId="0">
      <selection activeCell="AV1064" sqref="AV1064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616" t="s">
        <v>779</v>
      </c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  <c r="AO3" s="616"/>
      <c r="AP3" s="616"/>
      <c r="AQ3" s="616"/>
      <c r="AR3" s="616"/>
      <c r="AS3" s="616"/>
      <c r="AT3" s="616"/>
      <c r="AU3" s="616"/>
      <c r="AV3" s="616"/>
      <c r="AW3" s="616"/>
      <c r="AX3" s="616"/>
      <c r="AY3" s="616"/>
      <c r="AZ3" s="616"/>
      <c r="BA3" s="616"/>
    </row>
    <row r="4" spans="1:53" ht="36">
      <c r="A4" s="269"/>
      <c r="B4" s="1"/>
      <c r="C4" s="2" t="str">
        <f>+C8</f>
        <v>(Pesos)</v>
      </c>
      <c r="D4" s="1"/>
      <c r="E4" s="1"/>
      <c r="F4" s="617" t="s">
        <v>772</v>
      </c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</row>
    <row r="5" spans="1:53" ht="39.75">
      <c r="A5" s="269"/>
      <c r="B5" s="1"/>
      <c r="C5" s="2" t="s">
        <v>32</v>
      </c>
      <c r="D5" s="1"/>
      <c r="E5" s="1"/>
      <c r="F5" s="616" t="s">
        <v>34</v>
      </c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6"/>
      <c r="AI5" s="616"/>
      <c r="AJ5" s="616"/>
      <c r="AK5" s="616"/>
      <c r="AL5" s="616"/>
      <c r="AM5" s="616"/>
      <c r="AN5" s="616"/>
      <c r="AO5" s="616"/>
      <c r="AP5" s="616"/>
      <c r="AQ5" s="616"/>
      <c r="AR5" s="616"/>
      <c r="AS5" s="616"/>
      <c r="AT5" s="616"/>
      <c r="AU5" s="616"/>
      <c r="AV5" s="616"/>
      <c r="AW5" s="616"/>
      <c r="AX5" s="616"/>
      <c r="AY5" s="616"/>
      <c r="AZ5" s="616"/>
      <c r="BA5" s="616"/>
    </row>
    <row r="6" spans="1:53" ht="36">
      <c r="A6" s="269"/>
      <c r="B6" s="56"/>
      <c r="C6" s="57" t="s">
        <v>33</v>
      </c>
      <c r="D6" s="58"/>
      <c r="E6" s="58"/>
      <c r="F6" s="618" t="s">
        <v>35</v>
      </c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</row>
    <row r="7" spans="1:53" ht="36">
      <c r="A7" s="269"/>
      <c r="B7" s="56"/>
      <c r="C7" s="62" t="s">
        <v>771</v>
      </c>
      <c r="D7" s="63"/>
      <c r="E7" s="1"/>
      <c r="F7" s="617" t="s">
        <v>783</v>
      </c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17"/>
      <c r="AM7" s="617"/>
      <c r="AN7" s="617"/>
      <c r="AO7" s="617"/>
      <c r="AP7" s="617"/>
      <c r="AQ7" s="617"/>
      <c r="AR7" s="617"/>
      <c r="AS7" s="617"/>
      <c r="AT7" s="617"/>
      <c r="AU7" s="617"/>
      <c r="AV7" s="617"/>
      <c r="AW7" s="617"/>
      <c r="AX7" s="617"/>
      <c r="AY7" s="617"/>
      <c r="AZ7" s="617"/>
      <c r="BA7" s="617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65"/>
      <c r="D9" s="565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56" t="s">
        <v>0</v>
      </c>
      <c r="D10" s="556" t="s">
        <v>1</v>
      </c>
      <c r="E10" s="556" t="s">
        <v>2</v>
      </c>
      <c r="F10" s="556" t="s">
        <v>3</v>
      </c>
      <c r="G10" s="556" t="s">
        <v>4</v>
      </c>
      <c r="H10" s="556" t="s">
        <v>5</v>
      </c>
      <c r="I10" s="556" t="s">
        <v>6</v>
      </c>
      <c r="J10" s="556" t="s">
        <v>36</v>
      </c>
      <c r="K10" s="556" t="s">
        <v>8</v>
      </c>
      <c r="L10" s="5"/>
      <c r="M10" s="558" t="s">
        <v>9</v>
      </c>
      <c r="N10" s="541" t="s">
        <v>37</v>
      </c>
      <c r="O10" s="542"/>
      <c r="P10" s="543"/>
      <c r="Q10" s="559" t="s">
        <v>38</v>
      </c>
      <c r="R10" s="561" t="s">
        <v>29</v>
      </c>
      <c r="S10" s="559" t="s">
        <v>30</v>
      </c>
      <c r="T10" s="541" t="s">
        <v>11</v>
      </c>
      <c r="U10" s="542"/>
      <c r="V10" s="542"/>
      <c r="W10" s="542"/>
      <c r="X10" s="542"/>
      <c r="Y10" s="542"/>
      <c r="Z10" s="542"/>
      <c r="AA10" s="542"/>
      <c r="AB10" s="602" t="s">
        <v>774</v>
      </c>
      <c r="AC10" s="603"/>
      <c r="AD10" s="604"/>
      <c r="AE10" s="605" t="s">
        <v>13</v>
      </c>
      <c r="AF10" s="605"/>
      <c r="AG10" s="606"/>
      <c r="AH10" s="607" t="s">
        <v>14</v>
      </c>
      <c r="AI10" s="608"/>
      <c r="AJ10" s="609"/>
      <c r="AK10" s="590" t="s">
        <v>15</v>
      </c>
      <c r="AL10" s="591"/>
      <c r="AM10" s="592"/>
      <c r="AN10" s="593" t="s">
        <v>16</v>
      </c>
      <c r="AO10" s="594"/>
      <c r="AP10" s="595"/>
      <c r="AQ10" s="596" t="s">
        <v>17</v>
      </c>
      <c r="AR10" s="597"/>
      <c r="AS10" s="598"/>
      <c r="AT10" s="515" t="s">
        <v>39</v>
      </c>
      <c r="AU10" s="532"/>
      <c r="AV10" s="532"/>
      <c r="AW10" s="532"/>
      <c r="AX10" s="532"/>
      <c r="AY10" s="532"/>
      <c r="AZ10" s="532"/>
      <c r="BA10" s="516"/>
    </row>
    <row r="11" spans="1:53" ht="82.9" customHeight="1" thickBot="1">
      <c r="A11" s="269"/>
      <c r="B11" s="56"/>
      <c r="C11" s="557"/>
      <c r="D11" s="556"/>
      <c r="E11" s="557"/>
      <c r="F11" s="556"/>
      <c r="G11" s="556"/>
      <c r="H11" s="556"/>
      <c r="I11" s="556"/>
      <c r="J11" s="556"/>
      <c r="K11" s="557"/>
      <c r="L11" s="9"/>
      <c r="M11" s="558"/>
      <c r="N11" s="533" t="s">
        <v>25</v>
      </c>
      <c r="O11" s="533" t="s">
        <v>21</v>
      </c>
      <c r="P11" s="533" t="s">
        <v>26</v>
      </c>
      <c r="Q11" s="560"/>
      <c r="R11" s="562"/>
      <c r="S11" s="560"/>
      <c r="T11" s="535" t="s">
        <v>18</v>
      </c>
      <c r="U11" s="536"/>
      <c r="V11" s="536"/>
      <c r="W11" s="537"/>
      <c r="X11" s="538" t="s">
        <v>19</v>
      </c>
      <c r="Y11" s="539"/>
      <c r="Z11" s="539"/>
      <c r="AA11" s="539"/>
      <c r="AB11" s="533" t="s">
        <v>25</v>
      </c>
      <c r="AC11" s="533" t="s">
        <v>21</v>
      </c>
      <c r="AD11" s="533" t="s">
        <v>26</v>
      </c>
      <c r="AE11" s="610" t="s">
        <v>25</v>
      </c>
      <c r="AF11" s="523" t="s">
        <v>21</v>
      </c>
      <c r="AG11" s="523" t="s">
        <v>26</v>
      </c>
      <c r="AH11" s="525" t="s">
        <v>25</v>
      </c>
      <c r="AI11" s="525" t="s">
        <v>21</v>
      </c>
      <c r="AJ11" s="525" t="s">
        <v>26</v>
      </c>
      <c r="AK11" s="527" t="s">
        <v>25</v>
      </c>
      <c r="AL11" s="527" t="s">
        <v>21</v>
      </c>
      <c r="AM11" s="527" t="s">
        <v>26</v>
      </c>
      <c r="AN11" s="521" t="s">
        <v>25</v>
      </c>
      <c r="AO11" s="521" t="s">
        <v>21</v>
      </c>
      <c r="AP11" s="521" t="s">
        <v>26</v>
      </c>
      <c r="AQ11" s="513" t="s">
        <v>25</v>
      </c>
      <c r="AR11" s="513" t="s">
        <v>21</v>
      </c>
      <c r="AS11" s="513" t="s">
        <v>26</v>
      </c>
      <c r="AT11" s="515" t="s">
        <v>40</v>
      </c>
      <c r="AU11" s="516"/>
      <c r="AV11" s="517" t="s">
        <v>41</v>
      </c>
      <c r="AW11" s="518"/>
      <c r="AX11" s="519" t="s">
        <v>42</v>
      </c>
      <c r="AY11" s="520"/>
      <c r="AZ11" s="511" t="s">
        <v>43</v>
      </c>
      <c r="BA11" s="512"/>
    </row>
    <row r="12" spans="1:53" ht="82.9" customHeight="1" thickBot="1">
      <c r="A12" s="269"/>
      <c r="B12" s="56"/>
      <c r="C12" s="580"/>
      <c r="D12" s="556"/>
      <c r="E12" s="580"/>
      <c r="F12" s="556"/>
      <c r="G12" s="556"/>
      <c r="H12" s="556"/>
      <c r="I12" s="556"/>
      <c r="J12" s="556"/>
      <c r="K12" s="580"/>
      <c r="L12" s="9"/>
      <c r="M12" s="558"/>
      <c r="N12" s="599"/>
      <c r="O12" s="599"/>
      <c r="P12" s="599"/>
      <c r="Q12" s="612"/>
      <c r="R12" s="562"/>
      <c r="S12" s="560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599"/>
      <c r="AC12" s="599"/>
      <c r="AD12" s="599"/>
      <c r="AE12" s="611"/>
      <c r="AF12" s="600"/>
      <c r="AG12" s="600"/>
      <c r="AH12" s="601"/>
      <c r="AI12" s="601"/>
      <c r="AJ12" s="601"/>
      <c r="AK12" s="587"/>
      <c r="AL12" s="587"/>
      <c r="AM12" s="587"/>
      <c r="AN12" s="588"/>
      <c r="AO12" s="588"/>
      <c r="AP12" s="588"/>
      <c r="AQ12" s="589"/>
      <c r="AR12" s="589"/>
      <c r="AS12" s="589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42117431.979999997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18513220.02</v>
      </c>
      <c r="AT13" s="77">
        <f>OAX!AT51</f>
        <v>3118</v>
      </c>
      <c r="AU13" s="77">
        <f>OAX!AU51</f>
        <v>260</v>
      </c>
      <c r="AV13" s="77">
        <f>OAX!AV51</f>
        <v>111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3007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40657676.799999997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10577323.199999999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40657676.799999997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8679771.1999999993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40657676.799999997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8679771.1999999993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23129472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8673728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23129472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8673728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23129472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8673728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23129472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8673728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23129472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8673728</v>
      </c>
      <c r="AT109" s="125">
        <f>OAX!AT147</f>
        <v>44</v>
      </c>
      <c r="AU109" s="125">
        <f>OAX!AU147</f>
        <v>0</v>
      </c>
      <c r="AV109" s="125">
        <f>OAX!AV147</f>
        <v>32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12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16931872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2376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117624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2376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117624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2376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117624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2376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117624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2376</v>
      </c>
      <c r="AT133" s="125">
        <f>OAX!AT171</f>
        <v>8</v>
      </c>
      <c r="AU133" s="125">
        <f>OAX!AU171</f>
        <v>0</v>
      </c>
      <c r="AV133" s="125">
        <f>OAX!AV171</f>
        <v>8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0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16814248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0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16814248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0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16814248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0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16814248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0</v>
      </c>
      <c r="AT198" s="125">
        <f>OAX!AT236</f>
        <v>1</v>
      </c>
      <c r="AU198" s="125">
        <f>OAX!AU236</f>
        <v>0</v>
      </c>
      <c r="AV198" s="125">
        <f>OAX!AV236</f>
        <v>1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0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596332.80000000005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3667.1999999999534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596332.80000000005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3667.1999999999534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596332.80000000005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3667.1999999999534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596332.80000000005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3667.1999999999534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596332.80000000005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3667.1999999999534</v>
      </c>
      <c r="AT240" s="125">
        <f>OAX!AT278</f>
        <v>30</v>
      </c>
      <c r="AU240" s="125">
        <f>OAX!AU278</f>
        <v>0</v>
      </c>
      <c r="AV240" s="125">
        <f>OAX!AV278</f>
        <v>36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-6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46.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69.7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96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1459755.18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214244.81999999998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1459755.18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214244.81999999998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1062199.98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161800.01999999999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1062199.98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161800.01999999999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998200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1800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998200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1800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998200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1800</v>
      </c>
      <c r="AT769" s="125">
        <f>OAX!AT807</f>
        <v>1</v>
      </c>
      <c r="AU769" s="125">
        <f>OAX!AU807</f>
        <v>0</v>
      </c>
      <c r="AV769" s="125">
        <f>OAX!AV807</f>
        <v>1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0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63999.98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160000.01999999999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63999.98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160000.01999999999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63999.98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160000.01999999999</v>
      </c>
      <c r="AT825" s="125">
        <f>OAX!AT863</f>
        <v>28</v>
      </c>
      <c r="AU825" s="125">
        <f>OAX!AU863</f>
        <v>0</v>
      </c>
      <c r="AV825" s="125">
        <f>OAX!AV863</f>
        <v>8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20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72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397555.20000000001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52444.799999999988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397555.20000000001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52444.799999999988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397555.20000000001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52444.799999999988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397555.20000000001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2444.7999999999884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397555.20000000001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2444.7999999999884</v>
      </c>
      <c r="AT865" s="125">
        <f>OAX!AT903</f>
        <v>20</v>
      </c>
      <c r="AU865" s="125">
        <f>OAX!AU903</f>
        <v>0</v>
      </c>
      <c r="AV865" s="125">
        <f>OAX!AV903</f>
        <v>24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-4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49636.4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363.59999999999854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49636.4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363.59999999999854</v>
      </c>
      <c r="AT873" s="125">
        <f>OAX!AT911</f>
        <v>1</v>
      </c>
      <c r="AU873" s="125">
        <f>OAX!AU911</f>
        <v>0</v>
      </c>
      <c r="AV873" s="125">
        <f>OAX!AV911</f>
        <v>1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0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510" t="s">
        <v>780</v>
      </c>
      <c r="N1063" s="250"/>
      <c r="O1063" s="250"/>
      <c r="P1063" s="250"/>
      <c r="Q1063" s="251"/>
      <c r="R1063" s="252"/>
      <c r="S1063" s="252"/>
      <c r="AG1063" s="276"/>
      <c r="AH1063" s="276"/>
      <c r="AI1063" s="276"/>
      <c r="AJ1063" s="276"/>
      <c r="AK1063" s="276"/>
      <c r="AL1063" s="276"/>
      <c r="AM1063" s="276"/>
      <c r="AP1063" s="613" t="s">
        <v>785</v>
      </c>
      <c r="AQ1063" s="614"/>
      <c r="AR1063" s="614"/>
      <c r="AS1063" s="613"/>
      <c r="AT1063" s="613"/>
      <c r="AU1063" s="613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509" t="s">
        <v>782</v>
      </c>
      <c r="N1064" s="250"/>
      <c r="O1064" s="250"/>
      <c r="P1064" s="250"/>
      <c r="Q1064" s="251"/>
      <c r="R1064" s="252"/>
      <c r="S1064" s="252"/>
      <c r="AG1064" s="276"/>
      <c r="AJ1064" s="275"/>
      <c r="AM1064" s="276"/>
      <c r="AS1064" s="509" t="s">
        <v>786</v>
      </c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77"/>
      <c r="N1065" s="250"/>
      <c r="O1065" s="250"/>
      <c r="P1065" s="250"/>
      <c r="Q1065" s="251"/>
      <c r="R1065" s="252"/>
      <c r="S1065" s="252"/>
      <c r="AP1065" s="615" t="s">
        <v>781</v>
      </c>
      <c r="AQ1065" s="615"/>
      <c r="AR1065" s="615"/>
      <c r="AS1065" s="615"/>
      <c r="AT1065" s="615"/>
      <c r="AU1065" s="615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M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1"/>
      <c r="R1070" s="252"/>
      <c r="S1070" s="252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250"/>
      <c r="N1071" s="250"/>
      <c r="O1071" s="250"/>
      <c r="P1071" s="250"/>
      <c r="Q1071" s="251"/>
      <c r="R1071" s="252"/>
      <c r="S1071" s="252"/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50"/>
      <c r="N1072" s="250"/>
      <c r="O1072" s="250"/>
      <c r="P1072" s="250"/>
      <c r="Q1072" s="251"/>
      <c r="R1072" s="252"/>
      <c r="S1072" s="252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0866141732283472" right="0.70866141732283472" top="0.74803149606299213" bottom="0.74803149606299213" header="0" footer="0"/>
  <pageSetup scale="13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9" t="s">
        <v>778</v>
      </c>
      <c r="B3" s="619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20" t="s">
        <v>715</v>
      </c>
      <c r="B8" s="620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2023-09-07T21:39:40Z</cp:lastPrinted>
  <dcterms:created xsi:type="dcterms:W3CDTF">2023-07-12T02:03:12Z</dcterms:created>
  <dcterms:modified xsi:type="dcterms:W3CDTF">2024-01-24T17:57:00Z</dcterms:modified>
</cp:coreProperties>
</file>