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2\Desktop\"/>
    </mc:Choice>
  </mc:AlternateContent>
  <bookViews>
    <workbookView xWindow="0" yWindow="0" windowWidth="19200" windowHeight="10995" tabRatio="846"/>
  </bookViews>
  <sheets>
    <sheet name="Indicadores" sheetId="23" r:id="rId1"/>
  </sheets>
  <definedNames>
    <definedName name="_xlnm._FilterDatabase" localSheetId="0" hidden="1">Indicadores!$C$4:$BU$71</definedName>
    <definedName name="_xlnm.Print_Area" localSheetId="0">Indicadores!$C$2:$AG$70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0" i="23" l="1"/>
  <c r="AU70" i="23" s="1"/>
  <c r="L5" i="23"/>
  <c r="O5" i="23" s="1"/>
  <c r="AU5" i="23" s="1"/>
  <c r="V5" i="23"/>
  <c r="Z5" i="23"/>
  <c r="AH5" i="23"/>
  <c r="AI5" i="23"/>
  <c r="AP5" i="23"/>
  <c r="AQ5" i="23"/>
  <c r="AR5" i="23"/>
  <c r="AG85" i="23"/>
  <c r="AF85" i="23"/>
  <c r="AE85" i="23"/>
  <c r="AD85" i="23"/>
  <c r="AC85" i="23"/>
  <c r="AB85" i="23"/>
  <c r="R85" i="23"/>
  <c r="Q85" i="23"/>
  <c r="P85" i="23"/>
  <c r="N85" i="23"/>
  <c r="M85" i="23"/>
  <c r="AR84" i="23"/>
  <c r="AQ84" i="23"/>
  <c r="AP84" i="23"/>
  <c r="AI84" i="23"/>
  <c r="AH84" i="23"/>
  <c r="Z84" i="23"/>
  <c r="V84" i="23"/>
  <c r="L84" i="23"/>
  <c r="AR83" i="23"/>
  <c r="AQ83" i="23"/>
  <c r="AP83" i="23"/>
  <c r="AI83" i="23"/>
  <c r="AH83" i="23"/>
  <c r="Z83" i="23"/>
  <c r="V83" i="23"/>
  <c r="L83" i="23"/>
  <c r="O83" i="23" s="1"/>
  <c r="AU83" i="23" s="1"/>
  <c r="AR82" i="23"/>
  <c r="AQ82" i="23"/>
  <c r="AP82" i="23"/>
  <c r="AI82" i="23"/>
  <c r="AH82" i="23"/>
  <c r="Z82" i="23"/>
  <c r="V82" i="23"/>
  <c r="L82" i="23"/>
  <c r="AR81" i="23"/>
  <c r="AQ81" i="23"/>
  <c r="AP81" i="23"/>
  <c r="AI81" i="23"/>
  <c r="AH81" i="23"/>
  <c r="Z81" i="23"/>
  <c r="V81" i="23"/>
  <c r="L81" i="23"/>
  <c r="O81" i="23" s="1"/>
  <c r="AU81" i="23" s="1"/>
  <c r="AR80" i="23"/>
  <c r="AQ80" i="23"/>
  <c r="AP80" i="23"/>
  <c r="AI80" i="23"/>
  <c r="AH80" i="23"/>
  <c r="Z80" i="23"/>
  <c r="V80" i="23"/>
  <c r="L80" i="23"/>
  <c r="AR79" i="23"/>
  <c r="AQ79" i="23"/>
  <c r="AP79" i="23"/>
  <c r="AI79" i="23"/>
  <c r="AH79" i="23"/>
  <c r="Z79" i="23"/>
  <c r="V79" i="23"/>
  <c r="L79" i="23"/>
  <c r="O79" i="23" s="1"/>
  <c r="AU79" i="23" s="1"/>
  <c r="AR78" i="23"/>
  <c r="AQ78" i="23"/>
  <c r="AP78" i="23"/>
  <c r="AI78" i="23"/>
  <c r="AH78" i="23"/>
  <c r="Z78" i="23"/>
  <c r="V78" i="23"/>
  <c r="L78" i="23"/>
  <c r="AR77" i="23"/>
  <c r="AQ77" i="23"/>
  <c r="AP77" i="23"/>
  <c r="AI77" i="23"/>
  <c r="AH77" i="23"/>
  <c r="Z77" i="23"/>
  <c r="V77" i="23"/>
  <c r="L77" i="23"/>
  <c r="O77" i="23" s="1"/>
  <c r="AU77" i="23" s="1"/>
  <c r="AR76" i="23"/>
  <c r="AQ76" i="23"/>
  <c r="AP76" i="23"/>
  <c r="AI76" i="23"/>
  <c r="AH76" i="23"/>
  <c r="Z76" i="23"/>
  <c r="AA76" i="23" s="1"/>
  <c r="V76" i="23"/>
  <c r="L76" i="23"/>
  <c r="AR75" i="23"/>
  <c r="AQ75" i="23"/>
  <c r="AP75" i="23"/>
  <c r="AI75" i="23"/>
  <c r="AH75" i="23"/>
  <c r="Z75" i="23"/>
  <c r="V75" i="23"/>
  <c r="L75" i="23"/>
  <c r="O75" i="23" s="1"/>
  <c r="AU75" i="23" s="1"/>
  <c r="AR74" i="23"/>
  <c r="AQ74" i="23"/>
  <c r="AP74" i="23"/>
  <c r="AI74" i="23"/>
  <c r="AH74" i="23"/>
  <c r="Z74" i="23"/>
  <c r="V74" i="23"/>
  <c r="L74" i="23"/>
  <c r="AR73" i="23"/>
  <c r="AQ73" i="23"/>
  <c r="AP73" i="23"/>
  <c r="AI73" i="23"/>
  <c r="AH73" i="23"/>
  <c r="Z73" i="23"/>
  <c r="V73" i="23"/>
  <c r="L73" i="23"/>
  <c r="O73" i="23" s="1"/>
  <c r="AU73" i="23" s="1"/>
  <c r="AG71" i="23"/>
  <c r="AF71" i="23"/>
  <c r="AE71" i="23"/>
  <c r="AD71" i="23"/>
  <c r="AC71" i="23"/>
  <c r="AB71" i="23"/>
  <c r="Q71" i="23"/>
  <c r="P71" i="23"/>
  <c r="N71" i="23"/>
  <c r="M71" i="23"/>
  <c r="AR70" i="23"/>
  <c r="AQ70" i="23"/>
  <c r="AP70" i="23"/>
  <c r="AS70" i="23" s="1"/>
  <c r="AI70" i="23"/>
  <c r="AH70" i="23"/>
  <c r="Z70" i="23"/>
  <c r="V70" i="23"/>
  <c r="AR69" i="23"/>
  <c r="AQ69" i="23"/>
  <c r="AP69" i="23"/>
  <c r="AI69" i="23"/>
  <c r="AH69" i="23"/>
  <c r="Z69" i="23"/>
  <c r="V69" i="23"/>
  <c r="L69" i="23"/>
  <c r="AR68" i="23"/>
  <c r="AQ68" i="23"/>
  <c r="AP68" i="23"/>
  <c r="AI68" i="23"/>
  <c r="AH68" i="23"/>
  <c r="Z68" i="23"/>
  <c r="V68" i="23"/>
  <c r="L68" i="23"/>
  <c r="O68" i="23" s="1"/>
  <c r="AU68" i="23" s="1"/>
  <c r="AR67" i="23"/>
  <c r="AQ67" i="23"/>
  <c r="AP67" i="23"/>
  <c r="AI67" i="23"/>
  <c r="AH67" i="23"/>
  <c r="Z67" i="23"/>
  <c r="V67" i="23"/>
  <c r="L67" i="23"/>
  <c r="AR66" i="23"/>
  <c r="AQ66" i="23"/>
  <c r="AP66" i="23"/>
  <c r="AI66" i="23"/>
  <c r="AH66" i="23"/>
  <c r="Z66" i="23"/>
  <c r="V66" i="23"/>
  <c r="L66" i="23"/>
  <c r="AR65" i="23"/>
  <c r="AQ65" i="23"/>
  <c r="AP65" i="23"/>
  <c r="AI65" i="23"/>
  <c r="AH65" i="23"/>
  <c r="Z65" i="23"/>
  <c r="V65" i="23"/>
  <c r="L65" i="23"/>
  <c r="AR64" i="23"/>
  <c r="AQ64" i="23"/>
  <c r="AP64" i="23"/>
  <c r="AI64" i="23"/>
  <c r="AH64" i="23"/>
  <c r="Z64" i="23"/>
  <c r="V64" i="23"/>
  <c r="L64" i="23"/>
  <c r="O64" i="23" s="1"/>
  <c r="AU64" i="23" s="1"/>
  <c r="AR63" i="23"/>
  <c r="AQ63" i="23"/>
  <c r="AP63" i="23"/>
  <c r="AI63" i="23"/>
  <c r="AH63" i="23"/>
  <c r="Z63" i="23"/>
  <c r="V63" i="23"/>
  <c r="L63" i="23"/>
  <c r="O63" i="23" s="1"/>
  <c r="AU63" i="23" s="1"/>
  <c r="AR62" i="23"/>
  <c r="AQ62" i="23"/>
  <c r="AP62" i="23"/>
  <c r="AI62" i="23"/>
  <c r="AH62" i="23"/>
  <c r="Z62" i="23"/>
  <c r="V62" i="23"/>
  <c r="L62" i="23"/>
  <c r="O62" i="23" s="1"/>
  <c r="AU62" i="23" s="1"/>
  <c r="AR61" i="23"/>
  <c r="AQ61" i="23"/>
  <c r="AP61" i="23"/>
  <c r="AI61" i="23"/>
  <c r="AH61" i="23"/>
  <c r="Z61" i="23"/>
  <c r="V61" i="23"/>
  <c r="L61" i="23"/>
  <c r="AR60" i="23"/>
  <c r="AQ60" i="23"/>
  <c r="AP60" i="23"/>
  <c r="AI60" i="23"/>
  <c r="AH60" i="23"/>
  <c r="Z60" i="23"/>
  <c r="V60" i="23"/>
  <c r="L60" i="23"/>
  <c r="O60" i="23" s="1"/>
  <c r="AU60" i="23" s="1"/>
  <c r="AR59" i="23"/>
  <c r="AQ59" i="23"/>
  <c r="AP59" i="23"/>
  <c r="AI59" i="23"/>
  <c r="AH59" i="23"/>
  <c r="Z59" i="23"/>
  <c r="V59" i="23"/>
  <c r="L59" i="23"/>
  <c r="O59" i="23" s="1"/>
  <c r="AU59" i="23" s="1"/>
  <c r="AR58" i="23"/>
  <c r="AQ58" i="23"/>
  <c r="AP58" i="23"/>
  <c r="AI58" i="23"/>
  <c r="AH58" i="23"/>
  <c r="Z58" i="23"/>
  <c r="V58" i="23"/>
  <c r="L58" i="23"/>
  <c r="AR57" i="23"/>
  <c r="AQ57" i="23"/>
  <c r="AP57" i="23"/>
  <c r="AI57" i="23"/>
  <c r="AH57" i="23"/>
  <c r="Z57" i="23"/>
  <c r="V57" i="23"/>
  <c r="L57" i="23"/>
  <c r="AR56" i="23"/>
  <c r="AQ56" i="23"/>
  <c r="AP56" i="23"/>
  <c r="AI56" i="23"/>
  <c r="AH56" i="23"/>
  <c r="Z56" i="23"/>
  <c r="V56" i="23"/>
  <c r="L56" i="23"/>
  <c r="O56" i="23" s="1"/>
  <c r="AU56" i="23" s="1"/>
  <c r="AR55" i="23"/>
  <c r="AQ55" i="23"/>
  <c r="AP55" i="23"/>
  <c r="AI55" i="23"/>
  <c r="AH55" i="23"/>
  <c r="Z55" i="23"/>
  <c r="V55" i="23"/>
  <c r="L55" i="23"/>
  <c r="O55" i="23" s="1"/>
  <c r="AU55" i="23" s="1"/>
  <c r="AR54" i="23"/>
  <c r="AQ54" i="23"/>
  <c r="AP54" i="23"/>
  <c r="AI54" i="23"/>
  <c r="AH54" i="23"/>
  <c r="Z54" i="23"/>
  <c r="V54" i="23"/>
  <c r="L54" i="23"/>
  <c r="AR53" i="23"/>
  <c r="AQ53" i="23"/>
  <c r="AP53" i="23"/>
  <c r="AI53" i="23"/>
  <c r="AH53" i="23"/>
  <c r="Z53" i="23"/>
  <c r="V53" i="23"/>
  <c r="L53" i="23"/>
  <c r="AR52" i="23"/>
  <c r="AQ52" i="23"/>
  <c r="AP52" i="23"/>
  <c r="AI52" i="23"/>
  <c r="AH52" i="23"/>
  <c r="Z52" i="23"/>
  <c r="V52" i="23"/>
  <c r="L52" i="23"/>
  <c r="O52" i="23" s="1"/>
  <c r="AU52" i="23" s="1"/>
  <c r="AR51" i="23"/>
  <c r="AQ51" i="23"/>
  <c r="AP51" i="23"/>
  <c r="AI51" i="23"/>
  <c r="AH51" i="23"/>
  <c r="Z51" i="23"/>
  <c r="V51" i="23"/>
  <c r="L51" i="23"/>
  <c r="AR50" i="23"/>
  <c r="AQ50" i="23"/>
  <c r="AP50" i="23"/>
  <c r="AI50" i="23"/>
  <c r="AH50" i="23"/>
  <c r="Z50" i="23"/>
  <c r="V50" i="23"/>
  <c r="L50" i="23"/>
  <c r="AR49" i="23"/>
  <c r="AQ49" i="23"/>
  <c r="AP49" i="23"/>
  <c r="AI49" i="23"/>
  <c r="AH49" i="23"/>
  <c r="Z49" i="23"/>
  <c r="V49" i="23"/>
  <c r="L49" i="23"/>
  <c r="O49" i="23" s="1"/>
  <c r="AU49" i="23" s="1"/>
  <c r="AR48" i="23"/>
  <c r="AQ48" i="23"/>
  <c r="AP48" i="23"/>
  <c r="AI48" i="23"/>
  <c r="AH48" i="23"/>
  <c r="Z48" i="23"/>
  <c r="V48" i="23"/>
  <c r="L48" i="23"/>
  <c r="O48" i="23" s="1"/>
  <c r="AU48" i="23" s="1"/>
  <c r="AR47" i="23"/>
  <c r="AQ47" i="23"/>
  <c r="AP47" i="23"/>
  <c r="AI47" i="23"/>
  <c r="AH47" i="23"/>
  <c r="Z47" i="23"/>
  <c r="V47" i="23"/>
  <c r="L47" i="23"/>
  <c r="AR46" i="23"/>
  <c r="AQ46" i="23"/>
  <c r="AP46" i="23"/>
  <c r="AI46" i="23"/>
  <c r="AH46" i="23"/>
  <c r="Z46" i="23"/>
  <c r="V46" i="23"/>
  <c r="L46" i="23"/>
  <c r="AR45" i="23"/>
  <c r="AQ45" i="23"/>
  <c r="AP45" i="23"/>
  <c r="AI45" i="23"/>
  <c r="AH45" i="23"/>
  <c r="Z45" i="23"/>
  <c r="V45" i="23"/>
  <c r="L45" i="23"/>
  <c r="O45" i="23" s="1"/>
  <c r="AU45" i="23" s="1"/>
  <c r="AR44" i="23"/>
  <c r="AQ44" i="23"/>
  <c r="AP44" i="23"/>
  <c r="AI44" i="23"/>
  <c r="AH44" i="23"/>
  <c r="Z44" i="23"/>
  <c r="V44" i="23"/>
  <c r="L44" i="23"/>
  <c r="O44" i="23" s="1"/>
  <c r="AU44" i="23" s="1"/>
  <c r="AR43" i="23"/>
  <c r="AQ43" i="23"/>
  <c r="AP43" i="23"/>
  <c r="AI43" i="23"/>
  <c r="AH43" i="23"/>
  <c r="Z43" i="23"/>
  <c r="V43" i="23"/>
  <c r="L43" i="23"/>
  <c r="AR42" i="23"/>
  <c r="AQ42" i="23"/>
  <c r="AP42" i="23"/>
  <c r="AI42" i="23"/>
  <c r="AH42" i="23"/>
  <c r="Z42" i="23"/>
  <c r="V42" i="23"/>
  <c r="L42" i="23"/>
  <c r="AR41" i="23"/>
  <c r="AQ41" i="23"/>
  <c r="AP41" i="23"/>
  <c r="AI41" i="23"/>
  <c r="AH41" i="23"/>
  <c r="Z41" i="23"/>
  <c r="V41" i="23"/>
  <c r="L41" i="23"/>
  <c r="O41" i="23" s="1"/>
  <c r="AU41" i="23" s="1"/>
  <c r="AR40" i="23"/>
  <c r="AQ40" i="23"/>
  <c r="AP40" i="23"/>
  <c r="AI40" i="23"/>
  <c r="AH40" i="23"/>
  <c r="Z40" i="23"/>
  <c r="V40" i="23"/>
  <c r="L40" i="23"/>
  <c r="O40" i="23" s="1"/>
  <c r="AU40" i="23" s="1"/>
  <c r="AR39" i="23"/>
  <c r="AQ39" i="23"/>
  <c r="AP39" i="23"/>
  <c r="AI39" i="23"/>
  <c r="AH39" i="23"/>
  <c r="Z39" i="23"/>
  <c r="V39" i="23"/>
  <c r="L39" i="23"/>
  <c r="AR38" i="23"/>
  <c r="AQ38" i="23"/>
  <c r="AP38" i="23"/>
  <c r="AI38" i="23"/>
  <c r="AH38" i="23"/>
  <c r="Z38" i="23"/>
  <c r="V38" i="23"/>
  <c r="L38" i="23"/>
  <c r="AR37" i="23"/>
  <c r="AQ37" i="23"/>
  <c r="AP37" i="23"/>
  <c r="AI37" i="23"/>
  <c r="AH37" i="23"/>
  <c r="Z37" i="23"/>
  <c r="V37" i="23"/>
  <c r="L37" i="23"/>
  <c r="O37" i="23" s="1"/>
  <c r="AU37" i="23" s="1"/>
  <c r="AR36" i="23"/>
  <c r="AQ36" i="23"/>
  <c r="AP36" i="23"/>
  <c r="AI36" i="23"/>
  <c r="AH36" i="23"/>
  <c r="Z36" i="23"/>
  <c r="V36" i="23"/>
  <c r="L36" i="23"/>
  <c r="O36" i="23" s="1"/>
  <c r="AU36" i="23" s="1"/>
  <c r="AR35" i="23"/>
  <c r="AQ35" i="23"/>
  <c r="AP35" i="23"/>
  <c r="AI35" i="23"/>
  <c r="AH35" i="23"/>
  <c r="Z35" i="23"/>
  <c r="V35" i="23"/>
  <c r="L35" i="23"/>
  <c r="AR34" i="23"/>
  <c r="AQ34" i="23"/>
  <c r="AP34" i="23"/>
  <c r="AI34" i="23"/>
  <c r="AH34" i="23"/>
  <c r="Z34" i="23"/>
  <c r="V34" i="23"/>
  <c r="L34" i="23"/>
  <c r="AR33" i="23"/>
  <c r="AQ33" i="23"/>
  <c r="AP33" i="23"/>
  <c r="AI33" i="23"/>
  <c r="AH33" i="23"/>
  <c r="Z33" i="23"/>
  <c r="V33" i="23"/>
  <c r="L33" i="23"/>
  <c r="O33" i="23" s="1"/>
  <c r="AU33" i="23" s="1"/>
  <c r="AR32" i="23"/>
  <c r="AQ32" i="23"/>
  <c r="AP32" i="23"/>
  <c r="AI32" i="23"/>
  <c r="AH32" i="23"/>
  <c r="Z32" i="23"/>
  <c r="V32" i="23"/>
  <c r="L32" i="23"/>
  <c r="O32" i="23" s="1"/>
  <c r="AU32" i="23" s="1"/>
  <c r="AR31" i="23"/>
  <c r="AQ31" i="23"/>
  <c r="AP31" i="23"/>
  <c r="AI31" i="23"/>
  <c r="AH31" i="23"/>
  <c r="Z31" i="23"/>
  <c r="V31" i="23"/>
  <c r="L31" i="23"/>
  <c r="AR30" i="23"/>
  <c r="AQ30" i="23"/>
  <c r="AP30" i="23"/>
  <c r="AI30" i="23"/>
  <c r="AH30" i="23"/>
  <c r="Z30" i="23"/>
  <c r="V30" i="23"/>
  <c r="L30" i="23"/>
  <c r="AR29" i="23"/>
  <c r="AQ29" i="23"/>
  <c r="AP29" i="23"/>
  <c r="AI29" i="23"/>
  <c r="AH29" i="23"/>
  <c r="Z29" i="23"/>
  <c r="V29" i="23"/>
  <c r="L29" i="23"/>
  <c r="O29" i="23" s="1"/>
  <c r="AU29" i="23" s="1"/>
  <c r="AR28" i="23"/>
  <c r="AQ28" i="23"/>
  <c r="AP28" i="23"/>
  <c r="AI28" i="23"/>
  <c r="AH28" i="23"/>
  <c r="Z28" i="23"/>
  <c r="V28" i="23"/>
  <c r="L28" i="23"/>
  <c r="O28" i="23" s="1"/>
  <c r="AU28" i="23" s="1"/>
  <c r="AR27" i="23"/>
  <c r="AQ27" i="23"/>
  <c r="AP27" i="23"/>
  <c r="AI27" i="23"/>
  <c r="AH27" i="23"/>
  <c r="Z27" i="23"/>
  <c r="V27" i="23"/>
  <c r="L27" i="23"/>
  <c r="AR26" i="23"/>
  <c r="AQ26" i="23"/>
  <c r="AP26" i="23"/>
  <c r="AI26" i="23"/>
  <c r="AH26" i="23"/>
  <c r="Z26" i="23"/>
  <c r="V26" i="23"/>
  <c r="L26" i="23"/>
  <c r="AR25" i="23"/>
  <c r="AQ25" i="23"/>
  <c r="AP25" i="23"/>
  <c r="AI25" i="23"/>
  <c r="AH25" i="23"/>
  <c r="Z25" i="23"/>
  <c r="V25" i="23"/>
  <c r="L25" i="23"/>
  <c r="O25" i="23" s="1"/>
  <c r="AU25" i="23" s="1"/>
  <c r="AR24" i="23"/>
  <c r="AQ24" i="23"/>
  <c r="AP24" i="23"/>
  <c r="AI24" i="23"/>
  <c r="AH24" i="23"/>
  <c r="Z24" i="23"/>
  <c r="V24" i="23"/>
  <c r="L24" i="23"/>
  <c r="AR23" i="23"/>
  <c r="AQ23" i="23"/>
  <c r="AP23" i="23"/>
  <c r="AI23" i="23"/>
  <c r="AH23" i="23"/>
  <c r="Z23" i="23"/>
  <c r="V23" i="23"/>
  <c r="L23" i="23"/>
  <c r="AR22" i="23"/>
  <c r="AQ22" i="23"/>
  <c r="AP22" i="23"/>
  <c r="AI22" i="23"/>
  <c r="AH22" i="23"/>
  <c r="Z22" i="23"/>
  <c r="V22" i="23"/>
  <c r="L22" i="23"/>
  <c r="AR21" i="23"/>
  <c r="AQ21" i="23"/>
  <c r="AP21" i="23"/>
  <c r="AI21" i="23"/>
  <c r="AH21" i="23"/>
  <c r="Z21" i="23"/>
  <c r="V21" i="23"/>
  <c r="L21" i="23"/>
  <c r="AR20" i="23"/>
  <c r="AQ20" i="23"/>
  <c r="AP20" i="23"/>
  <c r="AI20" i="23"/>
  <c r="AH20" i="23"/>
  <c r="Z20" i="23"/>
  <c r="V20" i="23"/>
  <c r="L20" i="23"/>
  <c r="AR19" i="23"/>
  <c r="AQ19" i="23"/>
  <c r="AP19" i="23"/>
  <c r="AI19" i="23"/>
  <c r="AH19" i="23"/>
  <c r="Z19" i="23"/>
  <c r="V19" i="23"/>
  <c r="L19" i="23"/>
  <c r="O19" i="23" s="1"/>
  <c r="AU19" i="23" s="1"/>
  <c r="AR18" i="23"/>
  <c r="AQ18" i="23"/>
  <c r="AP18" i="23"/>
  <c r="AI18" i="23"/>
  <c r="AH18" i="23"/>
  <c r="Z18" i="23"/>
  <c r="V18" i="23"/>
  <c r="L18" i="23"/>
  <c r="O18" i="23" s="1"/>
  <c r="AU18" i="23" s="1"/>
  <c r="AR17" i="23"/>
  <c r="AQ17" i="23"/>
  <c r="AP17" i="23"/>
  <c r="AI17" i="23"/>
  <c r="AH17" i="23"/>
  <c r="Z17" i="23"/>
  <c r="V17" i="23"/>
  <c r="L17" i="23"/>
  <c r="AR16" i="23"/>
  <c r="AQ16" i="23"/>
  <c r="AP16" i="23"/>
  <c r="AI16" i="23"/>
  <c r="AH16" i="23"/>
  <c r="Z16" i="23"/>
  <c r="V16" i="23"/>
  <c r="L16" i="23"/>
  <c r="AR15" i="23"/>
  <c r="AQ15" i="23"/>
  <c r="AP15" i="23"/>
  <c r="AI15" i="23"/>
  <c r="AH15" i="23"/>
  <c r="Z15" i="23"/>
  <c r="V15" i="23"/>
  <c r="L15" i="23"/>
  <c r="O15" i="23" s="1"/>
  <c r="AU15" i="23" s="1"/>
  <c r="AR14" i="23"/>
  <c r="AQ14" i="23"/>
  <c r="AP14" i="23"/>
  <c r="AI14" i="23"/>
  <c r="AH14" i="23"/>
  <c r="Z14" i="23"/>
  <c r="V14" i="23"/>
  <c r="L14" i="23"/>
  <c r="O14" i="23" s="1"/>
  <c r="AU14" i="23" s="1"/>
  <c r="AR13" i="23"/>
  <c r="AQ13" i="23"/>
  <c r="AP13" i="23"/>
  <c r="AI13" i="23"/>
  <c r="AH13" i="23"/>
  <c r="Z13" i="23"/>
  <c r="V13" i="23"/>
  <c r="L13" i="23"/>
  <c r="AR12" i="23"/>
  <c r="AQ12" i="23"/>
  <c r="AP12" i="23"/>
  <c r="AI12" i="23"/>
  <c r="AH12" i="23"/>
  <c r="Z12" i="23"/>
  <c r="V12" i="23"/>
  <c r="L12" i="23"/>
  <c r="AR11" i="23"/>
  <c r="AQ11" i="23"/>
  <c r="AP11" i="23"/>
  <c r="AI11" i="23"/>
  <c r="AH11" i="23"/>
  <c r="Z11" i="23"/>
  <c r="V11" i="23"/>
  <c r="L11" i="23"/>
  <c r="O11" i="23" s="1"/>
  <c r="AU11" i="23" s="1"/>
  <c r="AR10" i="23"/>
  <c r="AQ10" i="23"/>
  <c r="AP10" i="23"/>
  <c r="AI10" i="23"/>
  <c r="AH10" i="23"/>
  <c r="Z10" i="23"/>
  <c r="V10" i="23"/>
  <c r="L10" i="23"/>
  <c r="O10" i="23" s="1"/>
  <c r="AU10" i="23" s="1"/>
  <c r="AR9" i="23"/>
  <c r="AQ9" i="23"/>
  <c r="AP9" i="23"/>
  <c r="AI9" i="23"/>
  <c r="AH9" i="23"/>
  <c r="Z9" i="23"/>
  <c r="V9" i="23"/>
  <c r="L9" i="23"/>
  <c r="AR8" i="23"/>
  <c r="AQ8" i="23"/>
  <c r="AP8" i="23"/>
  <c r="AI8" i="23"/>
  <c r="AH8" i="23"/>
  <c r="Z8" i="23"/>
  <c r="V8" i="23"/>
  <c r="L8" i="23"/>
  <c r="AR7" i="23"/>
  <c r="AQ7" i="23"/>
  <c r="AP7" i="23"/>
  <c r="AI7" i="23"/>
  <c r="AH7" i="23"/>
  <c r="Z7" i="23"/>
  <c r="V7" i="23"/>
  <c r="L7" i="23"/>
  <c r="AR6" i="23"/>
  <c r="AQ6" i="23"/>
  <c r="AP6" i="23"/>
  <c r="AI6" i="23"/>
  <c r="AH6" i="23"/>
  <c r="Z6" i="23"/>
  <c r="V6" i="23"/>
  <c r="L6" i="23"/>
  <c r="O6" i="23" s="1"/>
  <c r="AU6" i="23" s="1"/>
  <c r="AJ7" i="23" l="1"/>
  <c r="AJ10" i="23"/>
  <c r="AJ59" i="23"/>
  <c r="AK74" i="23"/>
  <c r="AM74" i="23" s="1"/>
  <c r="AT74" i="23" s="1"/>
  <c r="AA78" i="23"/>
  <c r="AA80" i="23"/>
  <c r="AA84" i="23"/>
  <c r="AA74" i="23"/>
  <c r="AJ44" i="23"/>
  <c r="AL74" i="23"/>
  <c r="AJ76" i="23"/>
  <c r="AK80" i="23"/>
  <c r="AM80" i="23" s="1"/>
  <c r="AK82" i="23"/>
  <c r="AL82" i="23"/>
  <c r="AK78" i="23"/>
  <c r="AJ79" i="23"/>
  <c r="AK84" i="23"/>
  <c r="AK76" i="23"/>
  <c r="AL77" i="23"/>
  <c r="AL78" i="23"/>
  <c r="AJ80" i="23"/>
  <c r="AA82" i="23"/>
  <c r="AT82" i="23" s="1"/>
  <c r="AJ75" i="23"/>
  <c r="AM82" i="23"/>
  <c r="AJ83" i="23"/>
  <c r="AA66" i="23"/>
  <c r="AK32" i="23"/>
  <c r="AK62" i="23"/>
  <c r="AA65" i="23"/>
  <c r="AS23" i="23"/>
  <c r="AS24" i="23"/>
  <c r="AS26" i="23"/>
  <c r="AS27" i="23"/>
  <c r="AS38" i="23"/>
  <c r="AS39" i="23"/>
  <c r="AS53" i="23"/>
  <c r="AS54" i="23"/>
  <c r="AS57" i="23"/>
  <c r="AS66" i="23"/>
  <c r="AS67" i="23"/>
  <c r="AK63" i="23"/>
  <c r="AK66" i="23"/>
  <c r="AL75" i="23"/>
  <c r="AL79" i="23"/>
  <c r="AL83" i="23"/>
  <c r="AJ84" i="23"/>
  <c r="AH85" i="23"/>
  <c r="AL76" i="23"/>
  <c r="AJ77" i="23"/>
  <c r="AL80" i="23"/>
  <c r="AL84" i="23"/>
  <c r="AM84" i="23" s="1"/>
  <c r="AJ74" i="23"/>
  <c r="AJ78" i="23"/>
  <c r="AJ82" i="23"/>
  <c r="AA55" i="23"/>
  <c r="AA57" i="23"/>
  <c r="AA41" i="23"/>
  <c r="AL12" i="23"/>
  <c r="AL13" i="23"/>
  <c r="AL23" i="23"/>
  <c r="AL26" i="23"/>
  <c r="AL30" i="23"/>
  <c r="AL34" i="23"/>
  <c r="AL46" i="23"/>
  <c r="AL50" i="23"/>
  <c r="AL53" i="23"/>
  <c r="AL8" i="23"/>
  <c r="AK7" i="23"/>
  <c r="AA21" i="23"/>
  <c r="AA14" i="23"/>
  <c r="AK23" i="23"/>
  <c r="AK37" i="23"/>
  <c r="AK45" i="23"/>
  <c r="AK52" i="23"/>
  <c r="AK58" i="23"/>
  <c r="AK14" i="23"/>
  <c r="AJ15" i="23"/>
  <c r="AJ19" i="23"/>
  <c r="AA23" i="23"/>
  <c r="AA27" i="23"/>
  <c r="AL43" i="23"/>
  <c r="AA58" i="23"/>
  <c r="AS7" i="23"/>
  <c r="AS8" i="23"/>
  <c r="AS9" i="23"/>
  <c r="AS13" i="23"/>
  <c r="AS19" i="23"/>
  <c r="AJ31" i="23"/>
  <c r="AJ35" i="23"/>
  <c r="AJ36" i="23"/>
  <c r="AJ47" i="23"/>
  <c r="AJ51" i="23"/>
  <c r="AJ52" i="23"/>
  <c r="AS5" i="23"/>
  <c r="AA6" i="23"/>
  <c r="AA13" i="23"/>
  <c r="AS29" i="23"/>
  <c r="AS31" i="23"/>
  <c r="AJ39" i="23"/>
  <c r="AK40" i="23"/>
  <c r="AJ43" i="23"/>
  <c r="AA49" i="23"/>
  <c r="AS59" i="23"/>
  <c r="AK67" i="23"/>
  <c r="AL70" i="23"/>
  <c r="O67" i="23"/>
  <c r="AU67" i="23" s="1"/>
  <c r="AK19" i="23"/>
  <c r="AK20" i="23"/>
  <c r="AL28" i="23"/>
  <c r="AL38" i="23"/>
  <c r="AL42" i="23"/>
  <c r="AK48" i="23"/>
  <c r="AL69" i="23"/>
  <c r="AL5" i="23"/>
  <c r="O23" i="23"/>
  <c r="AU23" i="23" s="1"/>
  <c r="AJ11" i="23"/>
  <c r="AL17" i="23"/>
  <c r="AK21" i="23"/>
  <c r="AJ22" i="23"/>
  <c r="AK24" i="23"/>
  <c r="AJ25" i="23"/>
  <c r="AJ27" i="23"/>
  <c r="AK28" i="23"/>
  <c r="AJ29" i="23"/>
  <c r="AA33" i="23"/>
  <c r="AL35" i="23"/>
  <c r="AS46" i="23"/>
  <c r="AS47" i="23"/>
  <c r="AS52" i="23"/>
  <c r="AK53" i="23"/>
  <c r="AM53" i="23" s="1"/>
  <c r="AA18" i="23"/>
  <c r="AS21" i="23"/>
  <c r="AA7" i="23"/>
  <c r="AA8" i="23"/>
  <c r="AA9" i="23"/>
  <c r="AL10" i="23"/>
  <c r="AS11" i="23"/>
  <c r="AJ14" i="23"/>
  <c r="AK18" i="23"/>
  <c r="AJ21" i="23"/>
  <c r="AS25" i="23"/>
  <c r="AL31" i="23"/>
  <c r="AJ32" i="23"/>
  <c r="AS34" i="23"/>
  <c r="AK36" i="23"/>
  <c r="AA37" i="23"/>
  <c r="AJ40" i="23"/>
  <c r="AS42" i="23"/>
  <c r="AK44" i="23"/>
  <c r="AA45" i="23"/>
  <c r="AJ48" i="23"/>
  <c r="AS50" i="23"/>
  <c r="AL57" i="23"/>
  <c r="AL65" i="23"/>
  <c r="AL66" i="23"/>
  <c r="AS69" i="23"/>
  <c r="AJ5" i="23"/>
  <c r="AA15" i="23"/>
  <c r="AA51" i="23"/>
  <c r="AK6" i="23"/>
  <c r="AK8" i="23"/>
  <c r="AK10" i="23"/>
  <c r="AL15" i="23"/>
  <c r="AS16" i="23"/>
  <c r="AS17" i="23"/>
  <c r="AL19" i="23"/>
  <c r="AS22" i="23"/>
  <c r="AL22" i="23"/>
  <c r="AL24" i="23"/>
  <c r="AA25" i="23"/>
  <c r="AJ28" i="23"/>
  <c r="AS30" i="23"/>
  <c r="AA31" i="23"/>
  <c r="AK33" i="23"/>
  <c r="AS35" i="23"/>
  <c r="AL39" i="23"/>
  <c r="AK41" i="23"/>
  <c r="AS43" i="23"/>
  <c r="AL47" i="23"/>
  <c r="AS51" i="23"/>
  <c r="AK56" i="23"/>
  <c r="AL58" i="23"/>
  <c r="AA61" i="23"/>
  <c r="AA62" i="23"/>
  <c r="AS68" i="23"/>
  <c r="AA5" i="23"/>
  <c r="O7" i="23"/>
  <c r="AU7" i="23" s="1"/>
  <c r="O51" i="23"/>
  <c r="AU51" i="23" s="1"/>
  <c r="O47" i="23"/>
  <c r="AU47" i="23" s="1"/>
  <c r="O43" i="23"/>
  <c r="AU43" i="23" s="1"/>
  <c r="O39" i="23"/>
  <c r="AU39" i="23" s="1"/>
  <c r="O35" i="23"/>
  <c r="AU35" i="23" s="1"/>
  <c r="O31" i="23"/>
  <c r="AU31" i="23" s="1"/>
  <c r="O27" i="23"/>
  <c r="AU27" i="23" s="1"/>
  <c r="AL6" i="23"/>
  <c r="AJ6" i="23"/>
  <c r="AA10" i="23"/>
  <c r="AS14" i="23"/>
  <c r="AK15" i="23"/>
  <c r="AM15" i="23" s="1"/>
  <c r="AS15" i="23"/>
  <c r="AA17" i="23"/>
  <c r="AL18" i="23"/>
  <c r="AA19" i="23"/>
  <c r="AS20" i="23"/>
  <c r="AL20" i="23"/>
  <c r="AA26" i="23"/>
  <c r="AA28" i="23"/>
  <c r="AL29" i="23"/>
  <c r="AS32" i="23"/>
  <c r="AA34" i="23"/>
  <c r="AS36" i="23"/>
  <c r="AA38" i="23"/>
  <c r="AS40" i="23"/>
  <c r="AA42" i="23"/>
  <c r="AS44" i="23"/>
  <c r="AA46" i="23"/>
  <c r="AS48" i="23"/>
  <c r="AA50" i="23"/>
  <c r="AL51" i="23"/>
  <c r="AJ54" i="23"/>
  <c r="AK55" i="23"/>
  <c r="AS56" i="23"/>
  <c r="AS58" i="23"/>
  <c r="AJ58" i="23"/>
  <c r="AS61" i="23"/>
  <c r="AJ63" i="23"/>
  <c r="AS63" i="23"/>
  <c r="AA69" i="23"/>
  <c r="AA70" i="23"/>
  <c r="O66" i="23"/>
  <c r="AU66" i="23" s="1"/>
  <c r="O58" i="23"/>
  <c r="AU58" i="23" s="1"/>
  <c r="O54" i="23"/>
  <c r="AU54" i="23" s="1"/>
  <c r="O50" i="23"/>
  <c r="AU50" i="23" s="1"/>
  <c r="O46" i="23"/>
  <c r="AU46" i="23" s="1"/>
  <c r="O42" i="23"/>
  <c r="AU42" i="23" s="1"/>
  <c r="O38" i="23"/>
  <c r="AU38" i="23" s="1"/>
  <c r="O34" i="23"/>
  <c r="AU34" i="23" s="1"/>
  <c r="O30" i="23"/>
  <c r="AU30" i="23" s="1"/>
  <c r="O26" i="23"/>
  <c r="AU26" i="23" s="1"/>
  <c r="O22" i="23"/>
  <c r="AU22" i="23" s="1"/>
  <c r="AS18" i="23"/>
  <c r="AL9" i="23"/>
  <c r="AS10" i="23"/>
  <c r="AK11" i="23"/>
  <c r="AK12" i="23"/>
  <c r="AL16" i="23"/>
  <c r="AJ18" i="23"/>
  <c r="AK25" i="23"/>
  <c r="AL27" i="23"/>
  <c r="AS28" i="23"/>
  <c r="AK29" i="23"/>
  <c r="AK31" i="23"/>
  <c r="AS33" i="23"/>
  <c r="AK35" i="23"/>
  <c r="AS37" i="23"/>
  <c r="AK39" i="23"/>
  <c r="AM39" i="23" s="1"/>
  <c r="AS41" i="23"/>
  <c r="AK43" i="23"/>
  <c r="AS45" i="23"/>
  <c r="AK47" i="23"/>
  <c r="AS49" i="23"/>
  <c r="AK51" i="23"/>
  <c r="AL54" i="23"/>
  <c r="AS55" i="23"/>
  <c r="AA56" i="23"/>
  <c r="AK59" i="23"/>
  <c r="AS60" i="23"/>
  <c r="AL61" i="23"/>
  <c r="AJ62" i="23"/>
  <c r="AS65" i="23"/>
  <c r="AJ67" i="23"/>
  <c r="AK5" i="23"/>
  <c r="O69" i="23"/>
  <c r="AU69" i="23" s="1"/>
  <c r="O65" i="23"/>
  <c r="AU65" i="23" s="1"/>
  <c r="O61" i="23"/>
  <c r="AU61" i="23" s="1"/>
  <c r="O57" i="23"/>
  <c r="AU57" i="23" s="1"/>
  <c r="O53" i="23"/>
  <c r="AU53" i="23" s="1"/>
  <c r="O21" i="23"/>
  <c r="AU21" i="23" s="1"/>
  <c r="O17" i="23"/>
  <c r="AU17" i="23" s="1"/>
  <c r="O13" i="23"/>
  <c r="AU13" i="23" s="1"/>
  <c r="O9" i="23"/>
  <c r="AU9" i="23" s="1"/>
  <c r="AS6" i="23"/>
  <c r="AA11" i="23"/>
  <c r="AS12" i="23"/>
  <c r="AL14" i="23"/>
  <c r="AA20" i="23"/>
  <c r="AA24" i="23"/>
  <c r="AA35" i="23"/>
  <c r="AA39" i="23"/>
  <c r="AA43" i="23"/>
  <c r="AA47" i="23"/>
  <c r="AK49" i="23"/>
  <c r="AA53" i="23"/>
  <c r="AA54" i="23"/>
  <c r="AJ55" i="23"/>
  <c r="AL62" i="23"/>
  <c r="AS64" i="23"/>
  <c r="AJ66" i="23"/>
  <c r="O24" i="23"/>
  <c r="AU24" i="23" s="1"/>
  <c r="O20" i="23"/>
  <c r="AU20" i="23" s="1"/>
  <c r="O16" i="23"/>
  <c r="AU16" i="23" s="1"/>
  <c r="O12" i="23"/>
  <c r="AU12" i="23" s="1"/>
  <c r="O8" i="23"/>
  <c r="AU8" i="23" s="1"/>
  <c r="R71" i="23"/>
  <c r="R88" i="23" s="1"/>
  <c r="AK17" i="23"/>
  <c r="AM17" i="23" s="1"/>
  <c r="AJ17" i="23"/>
  <c r="AL11" i="23"/>
  <c r="AK13" i="23"/>
  <c r="AJ13" i="23"/>
  <c r="AA16" i="23"/>
  <c r="AL7" i="23"/>
  <c r="AK9" i="23"/>
  <c r="AJ9" i="23"/>
  <c r="AA12" i="23"/>
  <c r="AK16" i="23"/>
  <c r="AH71" i="23"/>
  <c r="AK26" i="23"/>
  <c r="AJ26" i="23"/>
  <c r="AJ8" i="23"/>
  <c r="AJ12" i="23"/>
  <c r="AJ16" i="23"/>
  <c r="AJ20" i="23"/>
  <c r="AL21" i="23"/>
  <c r="AA22" i="23"/>
  <c r="AJ23" i="23"/>
  <c r="AJ24" i="23"/>
  <c r="AL25" i="23"/>
  <c r="AA29" i="23"/>
  <c r="AA30" i="23"/>
  <c r="AL63" i="23"/>
  <c r="AA63" i="23"/>
  <c r="AL36" i="23"/>
  <c r="AA36" i="23"/>
  <c r="AL40" i="23"/>
  <c r="AA40" i="23"/>
  <c r="AL48" i="23"/>
  <c r="AA48" i="23"/>
  <c r="AI71" i="23"/>
  <c r="AK22" i="23"/>
  <c r="AM22" i="23" s="1"/>
  <c r="AK27" i="23"/>
  <c r="AK30" i="23"/>
  <c r="AJ30" i="23"/>
  <c r="AL33" i="23"/>
  <c r="AJ33" i="23"/>
  <c r="AL37" i="23"/>
  <c r="AJ37" i="23"/>
  <c r="AL41" i="23"/>
  <c r="AJ41" i="23"/>
  <c r="AL45" i="23"/>
  <c r="AJ45" i="23"/>
  <c r="AL49" i="23"/>
  <c r="AJ49" i="23"/>
  <c r="AL32" i="23"/>
  <c r="AA32" i="23"/>
  <c r="AL44" i="23"/>
  <c r="AA44" i="23"/>
  <c r="AL60" i="23"/>
  <c r="AJ60" i="23"/>
  <c r="AK34" i="23"/>
  <c r="AJ34" i="23"/>
  <c r="AK38" i="23"/>
  <c r="AJ38" i="23"/>
  <c r="AK42" i="23"/>
  <c r="AJ42" i="23"/>
  <c r="AK46" i="23"/>
  <c r="AJ46" i="23"/>
  <c r="AK50" i="23"/>
  <c r="AJ50" i="23"/>
  <c r="AL52" i="23"/>
  <c r="AA52" i="23"/>
  <c r="AK61" i="23"/>
  <c r="AJ61" i="23"/>
  <c r="AK60" i="23"/>
  <c r="AA60" i="23"/>
  <c r="AL64" i="23"/>
  <c r="AJ64" i="23"/>
  <c r="AK65" i="23"/>
  <c r="AJ65" i="23"/>
  <c r="AL67" i="23"/>
  <c r="AA67" i="23"/>
  <c r="AI85" i="23"/>
  <c r="AL73" i="23"/>
  <c r="AL81" i="23"/>
  <c r="AJ81" i="23"/>
  <c r="AK54" i="23"/>
  <c r="AL55" i="23"/>
  <c r="AL56" i="23"/>
  <c r="AJ56" i="23"/>
  <c r="AK64" i="23"/>
  <c r="AA64" i="23"/>
  <c r="AL68" i="23"/>
  <c r="AJ68" i="23"/>
  <c r="AK69" i="23"/>
  <c r="AJ69" i="23"/>
  <c r="AK73" i="23"/>
  <c r="AA73" i="23"/>
  <c r="AS74" i="23"/>
  <c r="O74" i="23"/>
  <c r="AU74" i="23" s="1"/>
  <c r="AK75" i="23"/>
  <c r="AA75" i="23"/>
  <c r="AS76" i="23"/>
  <c r="O76" i="23"/>
  <c r="AU76" i="23" s="1"/>
  <c r="AK77" i="23"/>
  <c r="AA77" i="23"/>
  <c r="AS78" i="23"/>
  <c r="O78" i="23"/>
  <c r="AU78" i="23" s="1"/>
  <c r="AK79" i="23"/>
  <c r="AA79" i="23"/>
  <c r="AS80" i="23"/>
  <c r="O80" i="23"/>
  <c r="AU80" i="23" s="1"/>
  <c r="AK81" i="23"/>
  <c r="AM81" i="23" s="1"/>
  <c r="AA81" i="23"/>
  <c r="AS82" i="23"/>
  <c r="O82" i="23"/>
  <c r="AU82" i="23" s="1"/>
  <c r="AK83" i="23"/>
  <c r="AM83" i="23" s="1"/>
  <c r="AA83" i="23"/>
  <c r="AS84" i="23"/>
  <c r="O84" i="23"/>
  <c r="AU84" i="23" s="1"/>
  <c r="AJ53" i="23"/>
  <c r="AK57" i="23"/>
  <c r="AJ57" i="23"/>
  <c r="AL59" i="23"/>
  <c r="AA59" i="23"/>
  <c r="AS62" i="23"/>
  <c r="AK68" i="23"/>
  <c r="AA68" i="23"/>
  <c r="AK70" i="23"/>
  <c r="AJ70" i="23"/>
  <c r="AJ73" i="23"/>
  <c r="AS73" i="23"/>
  <c r="AS75" i="23"/>
  <c r="AS77" i="23"/>
  <c r="AS79" i="23"/>
  <c r="AS81" i="23"/>
  <c r="AS83" i="23"/>
  <c r="AM32" i="23" l="1"/>
  <c r="AM76" i="23"/>
  <c r="AM77" i="23"/>
  <c r="AM66" i="23"/>
  <c r="AT66" i="23" s="1"/>
  <c r="AM11" i="23"/>
  <c r="AT11" i="23" s="1"/>
  <c r="AM62" i="23"/>
  <c r="AM46" i="23"/>
  <c r="AT76" i="23"/>
  <c r="AJ85" i="23"/>
  <c r="AM79" i="23"/>
  <c r="AT79" i="23" s="1"/>
  <c r="AM78" i="23"/>
  <c r="AM63" i="23"/>
  <c r="AT63" i="23" s="1"/>
  <c r="AT84" i="23"/>
  <c r="AM57" i="23"/>
  <c r="AT57" i="23" s="1"/>
  <c r="AT80" i="23"/>
  <c r="AM75" i="23"/>
  <c r="AT75" i="23" s="1"/>
  <c r="AM44" i="23"/>
  <c r="AT44" i="23" s="1"/>
  <c r="AM36" i="23"/>
  <c r="AT36" i="23" s="1"/>
  <c r="AM28" i="23"/>
  <c r="O85" i="23"/>
  <c r="AM55" i="23"/>
  <c r="AT55" i="23" s="1"/>
  <c r="AL85" i="23"/>
  <c r="AM41" i="23"/>
  <c r="AM43" i="23"/>
  <c r="AT43" i="23" s="1"/>
  <c r="AM30" i="23"/>
  <c r="AM12" i="23"/>
  <c r="AM5" i="23"/>
  <c r="AT5" i="23" s="1"/>
  <c r="AM38" i="23"/>
  <c r="AM58" i="23"/>
  <c r="AM19" i="23"/>
  <c r="AM42" i="23"/>
  <c r="AM34" i="23"/>
  <c r="AT34" i="23" s="1"/>
  <c r="AM13" i="23"/>
  <c r="AT13" i="23" s="1"/>
  <c r="AM8" i="23"/>
  <c r="AM31" i="23"/>
  <c r="AT31" i="23" s="1"/>
  <c r="AM49" i="23"/>
  <c r="AT49" i="23" s="1"/>
  <c r="AM23" i="23"/>
  <c r="AT23" i="23" s="1"/>
  <c r="AM51" i="23"/>
  <c r="AM14" i="23"/>
  <c r="AM20" i="23"/>
  <c r="AM24" i="23"/>
  <c r="AT24" i="23" s="1"/>
  <c r="AM47" i="23"/>
  <c r="AM40" i="23"/>
  <c r="AT40" i="23" s="1"/>
  <c r="AM7" i="23"/>
  <c r="AM37" i="23"/>
  <c r="AT37" i="23" s="1"/>
  <c r="AM67" i="23"/>
  <c r="AT67" i="23" s="1"/>
  <c r="AM27" i="23"/>
  <c r="AM48" i="23"/>
  <c r="AT48" i="23" s="1"/>
  <c r="AM18" i="23"/>
  <c r="AM69" i="23"/>
  <c r="AT69" i="23" s="1"/>
  <c r="AM33" i="23"/>
  <c r="AT33" i="23" s="1"/>
  <c r="AM26" i="23"/>
  <c r="AT26" i="23" s="1"/>
  <c r="AM50" i="23"/>
  <c r="AT50" i="23" s="1"/>
  <c r="AM9" i="23"/>
  <c r="AM70" i="23"/>
  <c r="AT70" i="23" s="1"/>
  <c r="AM45" i="23"/>
  <c r="AT45" i="23" s="1"/>
  <c r="O71" i="23"/>
  <c r="AT47" i="23"/>
  <c r="AM25" i="23"/>
  <c r="AT25" i="23" s="1"/>
  <c r="AM21" i="23"/>
  <c r="AT21" i="23" s="1"/>
  <c r="AM61" i="23"/>
  <c r="AT53" i="23"/>
  <c r="AT39" i="23"/>
  <c r="AM35" i="23"/>
  <c r="AM56" i="23"/>
  <c r="AT56" i="23" s="1"/>
  <c r="AM60" i="23"/>
  <c r="AT60" i="23" s="1"/>
  <c r="AM10" i="23"/>
  <c r="AT10" i="23" s="1"/>
  <c r="AT19" i="23"/>
  <c r="AM65" i="23"/>
  <c r="AT65" i="23" s="1"/>
  <c r="AM16" i="23"/>
  <c r="AM29" i="23"/>
  <c r="AM6" i="23"/>
  <c r="AT14" i="23"/>
  <c r="AM54" i="23"/>
  <c r="AL71" i="23"/>
  <c r="AM59" i="23"/>
  <c r="AT59" i="23" s="1"/>
  <c r="AT51" i="23"/>
  <c r="AT32" i="23"/>
  <c r="AT62" i="23"/>
  <c r="AM52" i="23"/>
  <c r="AT42" i="23"/>
  <c r="AT17" i="23"/>
  <c r="AT46" i="23"/>
  <c r="AK71" i="23"/>
  <c r="AT41" i="23"/>
  <c r="AT83" i="23"/>
  <c r="AT81" i="23"/>
  <c r="AT77" i="23"/>
  <c r="AK85" i="23"/>
  <c r="AM73" i="23"/>
  <c r="AM64" i="23"/>
  <c r="AT22" i="23"/>
  <c r="AM68" i="23"/>
  <c r="AJ71" i="23"/>
  <c r="AT15" i="23"/>
  <c r="O88" i="23" l="1"/>
  <c r="AT12" i="23"/>
  <c r="AT9" i="23"/>
  <c r="AT78" i="23"/>
  <c r="AT27" i="23"/>
  <c r="AT38" i="23"/>
  <c r="AT20" i="23"/>
  <c r="AT30" i="23"/>
  <c r="AT58" i="23"/>
  <c r="AT28" i="23"/>
  <c r="AT7" i="23"/>
  <c r="AT61" i="23"/>
  <c r="AT8" i="23"/>
  <c r="AT18" i="23"/>
  <c r="AT54" i="23"/>
  <c r="AT16" i="23"/>
  <c r="AT35" i="23"/>
  <c r="AT6" i="23"/>
  <c r="AT29" i="23"/>
  <c r="AT64" i="23"/>
  <c r="AT68" i="23"/>
  <c r="AM85" i="23"/>
  <c r="AT73" i="23"/>
  <c r="AM71" i="23"/>
  <c r="AT52" i="23"/>
  <c r="AU71" i="23" l="1"/>
  <c r="AU85" i="23" s="1"/>
  <c r="AT71" i="23"/>
  <c r="AT85" i="23" s="1"/>
  <c r="AM87" i="23"/>
  <c r="AN87" i="23" l="1"/>
</calcChain>
</file>

<file path=xl/sharedStrings.xml><?xml version="1.0" encoding="utf-8"?>
<sst xmlns="http://schemas.openxmlformats.org/spreadsheetml/2006/main" count="387" uniqueCount="168">
  <si>
    <t>ID</t>
  </si>
  <si>
    <t>Panteon Jardin - Alamos Infonavit.</t>
  </si>
  <si>
    <t>1ra. Etapa U.H. Ricardo Flores Magon - Central.</t>
  </si>
  <si>
    <t>San Martín Montoya - Volcanes, Col. Jardín.</t>
  </si>
  <si>
    <t>Montoya - 1ra. Etapa U. H. Ricardo Flores.</t>
  </si>
  <si>
    <t>San Luis Beltran - Central de Abastos.</t>
  </si>
  <si>
    <t>San Luis Beltran - Periferico, Central.</t>
  </si>
  <si>
    <t>1ra. Etapa - Animas Trujano.</t>
  </si>
  <si>
    <t>San Martin - 1ra. Etapa U. H. Ricardo Flores Magon.</t>
  </si>
  <si>
    <t>Fracc. el Rosario - Montoya.</t>
  </si>
  <si>
    <t>Col. Monte Alban - Fracc.  Rosario.</t>
  </si>
  <si>
    <t>Alamos - Rosario 5ta. Etapa.</t>
  </si>
  <si>
    <t>Col. Monte Alban - Santa Cruz Amilpas.</t>
  </si>
  <si>
    <t>RUTA</t>
  </si>
  <si>
    <t>SERTEXA</t>
  </si>
  <si>
    <t>TUCDOSA</t>
  </si>
  <si>
    <t>Cuevitas Parte Alta-Rosario 5ta Etapa</t>
  </si>
  <si>
    <t>San Jacinto Amilpas-1ra Etapa U.H. Ricardo Flores Magon</t>
  </si>
  <si>
    <t>1a Etapa-Unidad Habitacional Ricardo Flores Magon-San Juanito</t>
  </si>
  <si>
    <t>San Jacinto Amilpas-Hospital-Colonia jardin</t>
  </si>
  <si>
    <t>San Jacinto Amilpas-Col. Jardin</t>
  </si>
  <si>
    <t>Montoya-Rosario 2da y 5ta Etapa</t>
  </si>
  <si>
    <t>Alamos-Rosario</t>
  </si>
  <si>
    <t>1ra Etapa-Montoya</t>
  </si>
  <si>
    <t>Col. Monte Alban-Santa Cruz Amilpas</t>
  </si>
  <si>
    <t>San Martin Secundaria-1ra Etapa U.H.Ricardo Flores Magón</t>
  </si>
  <si>
    <t>Mineria-Hospital-Volcanes-Colonia Jardín</t>
  </si>
  <si>
    <t>Rinconadas - Ávila Camacho</t>
  </si>
  <si>
    <t>Cuauhtemoc - Ávila Camacho</t>
  </si>
  <si>
    <t>Bugambilias Parte Alta-Rosario 2da. y 5ta. Etapa.</t>
  </si>
  <si>
    <t>Rosario IVO-Centro Central Monte Alban</t>
  </si>
  <si>
    <t>Col. Bugambilias - Santa Cruz Amilpas.</t>
  </si>
  <si>
    <t>1ra. Etapa U. H. Ricardo Flores - Centro.</t>
  </si>
  <si>
    <t>Mojonera - Santa Cruz</t>
  </si>
  <si>
    <t>Mojonera - Ampliación Progreso</t>
  </si>
  <si>
    <t>Moctezuma - Mojonera</t>
  </si>
  <si>
    <t>Guelaguetza - 25 de enero</t>
  </si>
  <si>
    <t>Col. Anahuac - Col. Volcanes.</t>
  </si>
  <si>
    <t>Col. Vista Hermosa - Fracc. Santa Cruz Amilpas.</t>
  </si>
  <si>
    <t>Esmeralda - Plaza del Valle.</t>
  </si>
  <si>
    <t>La Joya - Col. Jardin.</t>
  </si>
  <si>
    <t>No</t>
  </si>
  <si>
    <t>Heladio Ramirez - Periférico- Ampliación 7 regiones</t>
  </si>
  <si>
    <t>Guadalupe Victoria - Forestal</t>
  </si>
  <si>
    <t>Plaza del Valle - Mojonera</t>
  </si>
  <si>
    <t>Viguera - 1a etapa</t>
  </si>
  <si>
    <t>Si</t>
  </si>
  <si>
    <t>Transita en el Corredor</t>
  </si>
  <si>
    <t>San Felipe -Experimental</t>
  </si>
  <si>
    <t>La Chigulera - Animas Trujano</t>
  </si>
  <si>
    <t>Esmeralda - Col. Jardín</t>
  </si>
  <si>
    <t>1 era Etapa - Col. del Maestro</t>
  </si>
  <si>
    <t>Plaza del Valle - Forestal.</t>
  </si>
  <si>
    <t>Plaza del Valle - Libramiento Viguera</t>
  </si>
  <si>
    <t>Fracc. Jardines del Sur - Col. Dolores</t>
  </si>
  <si>
    <t>San Felipe - Col. Guelaguetza</t>
  </si>
  <si>
    <t>CRIT - ISSSTE</t>
  </si>
  <si>
    <t>Viguera - CECYTE</t>
  </si>
  <si>
    <t>Manzana L. - Tlalixtac.</t>
  </si>
  <si>
    <t>La Joya - Col. 25 de enero</t>
  </si>
  <si>
    <t>Plaza del Valle - Col. los Angeles.</t>
  </si>
  <si>
    <t>San Jacinto - Santa Cruz Amilpas.</t>
  </si>
  <si>
    <t>Manzana L - Col. Volcanes.</t>
  </si>
  <si>
    <t>Fracc. Benito Juarez -  Plaza del Valle.</t>
  </si>
  <si>
    <t>Esmeralda - Col. Volcanes.</t>
  </si>
  <si>
    <t>La Soledad - Animas Trujano.</t>
  </si>
  <si>
    <t>Mojonera - Colinas Monte Alban</t>
  </si>
  <si>
    <t>Nazareno - Central</t>
  </si>
  <si>
    <t>San Lorenzo - Central</t>
  </si>
  <si>
    <t>Atzompa - Central</t>
  </si>
  <si>
    <t>CRIT - Col. Jardín</t>
  </si>
  <si>
    <t>San Martin (secundaria)- Hosp. Volcanes, Col. Jardin.</t>
  </si>
  <si>
    <t>ATSA</t>
  </si>
  <si>
    <t>San Andrés Huayapam - Central de Abastos</t>
  </si>
  <si>
    <t>Tlalixtac -Central de Abastos</t>
  </si>
  <si>
    <t>Las Presas Las Azucenas - Central de Abastos</t>
  </si>
  <si>
    <t xml:space="preserve">San Francisco Javier - Central de Abastos </t>
  </si>
  <si>
    <t xml:space="preserve">Oaxaca-Arrazola -Xoxocotlán-Puntos Intermedios </t>
  </si>
  <si>
    <t xml:space="preserve">Villa  Zaachila-San Lucas-Cuilapam-Xoxocotlán-Oaxaca  </t>
  </si>
  <si>
    <t>Telix-Central</t>
  </si>
  <si>
    <t>El Tule</t>
  </si>
  <si>
    <t>San Javier Xoxocotlán</t>
  </si>
  <si>
    <t>Tlacolula Cd. Yagul</t>
  </si>
  <si>
    <t>Huayapam</t>
  </si>
  <si>
    <t>Choferes del Sur</t>
  </si>
  <si>
    <t>Tarifa Efectivo</t>
  </si>
  <si>
    <t>Tarifa Preferencial (Estudiantes/tercera eda/discapacitados)</t>
  </si>
  <si>
    <t>San Jacinto Amilpas-Panteon Jardín</t>
  </si>
  <si>
    <t>Empresa</t>
  </si>
  <si>
    <t>TUSUG (Medina)</t>
  </si>
  <si>
    <t>TUSUG (Martínez)</t>
  </si>
  <si>
    <t>Sociedad Cooperativa Valles de Oaxaca</t>
  </si>
  <si>
    <t>Empresa Transportes Flores Magón</t>
  </si>
  <si>
    <t xml:space="preserve">Autotransportes Nueva Alianza </t>
  </si>
  <si>
    <t>Autotransportes Monte Alban</t>
  </si>
  <si>
    <t>Autotransportes Zaachila-Yoo</t>
  </si>
  <si>
    <t>Empresa Nueva Generacion de Transportistas Oaxaqueños</t>
  </si>
  <si>
    <t>Retiro</t>
  </si>
  <si>
    <t>Nueva Alianza</t>
  </si>
  <si>
    <t>Autotransporte-Huayapam</t>
  </si>
  <si>
    <t>Longitud sentido: ida (Km)</t>
  </si>
  <si>
    <t>Longitud sentido: regreso (km)</t>
  </si>
  <si>
    <t>Longitud total: (Km) (1+2=3)</t>
  </si>
  <si>
    <t>6:00-7:00</t>
  </si>
  <si>
    <t>7:00-8:00</t>
  </si>
  <si>
    <t>8:00-9:00</t>
  </si>
  <si>
    <t>Promedio</t>
  </si>
  <si>
    <t>Total demanda HDM (pass/ ruta)</t>
  </si>
  <si>
    <t>Promedio vuelta reg (pass/ ruta)</t>
  </si>
  <si>
    <t>Promedio vuelta ida (pass/ ruta)</t>
  </si>
  <si>
    <t>Ascenso-descenso HMD                                                  Factor/día</t>
  </si>
  <si>
    <t>Velocidad por sentido ida (Km/h) hmd</t>
  </si>
  <si>
    <t>Velocidad por sentido regreso (Km/h) hmd</t>
  </si>
  <si>
    <t>Velocidad por sentido total (Km/h) hmd</t>
  </si>
  <si>
    <t>Tiempo ciclo (minutos) hmd</t>
  </si>
  <si>
    <t>Tiempo de recorrido (ida)</t>
  </si>
  <si>
    <t>Tiempo de recorrido (reg)</t>
  </si>
  <si>
    <t>R1-IDA (pass/ veh)</t>
  </si>
  <si>
    <t>R1-REG. (pass/ veh)</t>
  </si>
  <si>
    <t>R2-IDA (pass/ veh)</t>
  </si>
  <si>
    <t>R2-REG. (pass/ veh)</t>
  </si>
  <si>
    <t>R3-IDA (pass/ veh)</t>
  </si>
  <si>
    <t>R3-REG. (pass/ veh)</t>
  </si>
  <si>
    <t>Prom-IDA (pass/ veh)</t>
  </si>
  <si>
    <t>Prom-REG. (pass/ veh)</t>
  </si>
  <si>
    <t>Despachos-Hora-ida</t>
  </si>
  <si>
    <t>Despachos-Hora-regreso</t>
  </si>
  <si>
    <t>Promedio ambos</t>
  </si>
  <si>
    <t>Tipo</t>
  </si>
  <si>
    <t>Urbana</t>
  </si>
  <si>
    <t>Suburbana</t>
  </si>
  <si>
    <t>Suburbana/Urbana</t>
  </si>
  <si>
    <t>Demanda/Día/Hábil</t>
  </si>
  <si>
    <t>Flota Total Hábil</t>
  </si>
  <si>
    <t>Despachos/día/ hábil</t>
  </si>
  <si>
    <t>Km/día/Hábil</t>
  </si>
  <si>
    <t>% Pago efectivo/Hábil</t>
  </si>
  <si>
    <t>% Pago Preferencial/Hábil</t>
  </si>
  <si>
    <t>Pas/km expandido ida</t>
  </si>
  <si>
    <t>Pas/km expandido regreso</t>
  </si>
  <si>
    <t>Dist prom rec pas ida</t>
  </si>
  <si>
    <t>Dist prom rec pas regreso</t>
  </si>
  <si>
    <t>Cap Km ida</t>
  </si>
  <si>
    <t>Cap Km regreso</t>
  </si>
  <si>
    <t>Ocup km ida</t>
  </si>
  <si>
    <t>Ocup km regreso</t>
  </si>
  <si>
    <t>Rotación ida</t>
  </si>
  <si>
    <t>Rotación regreso</t>
  </si>
  <si>
    <t>Demoras asc-desc promedio(minutos)ida</t>
  </si>
  <si>
    <t>Demoras asc-desc promedio(minutos)regreso</t>
  </si>
  <si>
    <t>Demoras asc-desc promedio(segundos)ida</t>
  </si>
  <si>
    <t>Demoras asc-desc promedio(segundos)regreso</t>
  </si>
  <si>
    <t>Resto demoras promedio ida</t>
  </si>
  <si>
    <t>Resto demoras promedio regreso</t>
  </si>
  <si>
    <t>Total demoras promedio ida</t>
  </si>
  <si>
    <t>Total demoras promedio regreso</t>
  </si>
  <si>
    <t>Paradas(PC)ida</t>
  </si>
  <si>
    <t>Paradas(PC)regreso</t>
  </si>
  <si>
    <t>Distancia entre paradas(PC)(m)ida</t>
  </si>
  <si>
    <t>Distancia entre paradas(PC)(m)regreso</t>
  </si>
  <si>
    <t>Tiempo pormedio en parada(segundos)ida</t>
  </si>
  <si>
    <t>Tiempo pormedio en parada(segundos)regreso</t>
  </si>
  <si>
    <t>IPK/día/Hábil</t>
  </si>
  <si>
    <t>IPK/HMD</t>
  </si>
  <si>
    <t>Av. Ferrocarril  - Central de Abastos</t>
  </si>
  <si>
    <t>Demanda usada</t>
  </si>
  <si>
    <t>Maximo abordo ida</t>
  </si>
  <si>
    <t>Maximo abordo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</si>
</sst>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"/>
    <numFmt numFmtId="167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0" fillId="0" borderId="1" xfId="2" applyNumberFormat="1" applyFont="1" applyBorder="1"/>
    <xf numFmtId="165" fontId="0" fillId="0" borderId="1" xfId="2" applyNumberFormat="1" applyFont="1" applyFill="1" applyBorder="1"/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165" fontId="0" fillId="4" borderId="1" xfId="2" applyNumberFormat="1" applyFont="1" applyFill="1" applyBorder="1"/>
    <xf numFmtId="165" fontId="0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/>
    <xf numFmtId="0" fontId="7" fillId="0" borderId="0" xfId="0" applyFont="1"/>
    <xf numFmtId="167" fontId="0" fillId="0" borderId="1" xfId="2" applyNumberFormat="1" applyFont="1" applyBorder="1"/>
    <xf numFmtId="167" fontId="0" fillId="0" borderId="1" xfId="0" applyNumberFormat="1" applyBorder="1"/>
    <xf numFmtId="165" fontId="0" fillId="0" borderId="1" xfId="0" applyNumberFormat="1" applyBorder="1"/>
    <xf numFmtId="165" fontId="7" fillId="0" borderId="1" xfId="2" applyNumberFormat="1" applyFont="1" applyBorder="1" applyAlignment="1">
      <alignment horizontal="center"/>
    </xf>
    <xf numFmtId="165" fontId="0" fillId="0" borderId="0" xfId="0" applyNumberFormat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9" fontId="2" fillId="0" borderId="1" xfId="3" applyBorder="1" applyAlignment="1">
      <alignment horizontal="center"/>
    </xf>
    <xf numFmtId="9" fontId="2" fillId="2" borderId="1" xfId="3" applyFill="1" applyBorder="1" applyAlignment="1">
      <alignment horizontal="center" vertical="center" wrapText="1"/>
    </xf>
    <xf numFmtId="9" fontId="2" fillId="0" borderId="1" xfId="3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Fill="1" applyBorder="1" applyAlignment="1">
      <alignment horizontal="center" vertical="center"/>
    </xf>
    <xf numFmtId="9" fontId="0" fillId="0" borderId="0" xfId="0" applyNumberFormat="1"/>
    <xf numFmtId="43" fontId="0" fillId="0" borderId="0" xfId="2" applyFont="1"/>
    <xf numFmtId="165" fontId="0" fillId="0" borderId="2" xfId="2" applyNumberFormat="1" applyFont="1" applyBorder="1"/>
    <xf numFmtId="165" fontId="0" fillId="0" borderId="0" xfId="2" applyNumberFormat="1" applyFont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5" fontId="7" fillId="0" borderId="0" xfId="2" applyNumberFormat="1" applyFont="1"/>
    <xf numFmtId="165" fontId="0" fillId="2" borderId="1" xfId="2" applyNumberFormat="1" applyFont="1" applyFill="1" applyBorder="1"/>
    <xf numFmtId="165" fontId="0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7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0" fillId="0" borderId="2" xfId="2" applyNumberFormat="1" applyFont="1" applyFill="1" applyBorder="1"/>
    <xf numFmtId="165" fontId="0" fillId="0" borderId="0" xfId="2" applyNumberFormat="1" applyFont="1" applyBorder="1" applyAlignment="1">
      <alignment horizontal="center"/>
    </xf>
    <xf numFmtId="167" fontId="7" fillId="0" borderId="0" xfId="2" applyNumberFormat="1" applyFont="1"/>
    <xf numFmtId="165" fontId="0" fillId="4" borderId="0" xfId="0" applyNumberFormat="1" applyFill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65" fontId="7" fillId="5" borderId="1" xfId="2" applyNumberFormat="1" applyFont="1" applyFill="1" applyBorder="1" applyAlignment="1">
      <alignment horizontal="center"/>
    </xf>
    <xf numFmtId="165" fontId="7" fillId="4" borderId="1" xfId="2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0" fillId="0" borderId="0" xfId="2" applyNumberFormat="1" applyFont="1" applyBorder="1"/>
    <xf numFmtId="165" fontId="0" fillId="0" borderId="0" xfId="0" applyNumberFormat="1" applyBorder="1"/>
    <xf numFmtId="0" fontId="0" fillId="0" borderId="0" xfId="0" applyBorder="1"/>
    <xf numFmtId="165" fontId="0" fillId="0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996633"/>
      <color rgb="FFDDDDDD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9"/>
  <sheetViews>
    <sheetView tabSelected="1" topLeftCell="A73" zoomScale="90" zoomScaleNormal="90" workbookViewId="0">
      <selection activeCell="D84" sqref="D84"/>
    </sheetView>
  </sheetViews>
  <sheetFormatPr baseColWidth="10" defaultRowHeight="15" x14ac:dyDescent="0.25"/>
  <cols>
    <col min="3" max="3" width="5" bestFit="1" customWidth="1"/>
    <col min="4" max="4" width="64.42578125" bestFit="1" customWidth="1"/>
    <col min="5" max="5" width="20" bestFit="1" customWidth="1"/>
    <col min="6" max="6" width="58.28515625" bestFit="1" customWidth="1"/>
    <col min="7" max="7" width="14.140625" bestFit="1" customWidth="1"/>
    <col min="8" max="8" width="15" bestFit="1" customWidth="1"/>
    <col min="9" max="9" width="40.140625" bestFit="1" customWidth="1"/>
    <col min="10" max="10" width="17.7109375" bestFit="1" customWidth="1"/>
    <col min="11" max="11" width="18.28515625" bestFit="1" customWidth="1"/>
    <col min="12" max="12" width="15.5703125" bestFit="1" customWidth="1"/>
    <col min="13" max="13" width="11.42578125" bestFit="1" customWidth="1"/>
    <col min="14" max="14" width="16.42578125" customWidth="1"/>
    <col min="15" max="15" width="15.5703125" bestFit="1" customWidth="1"/>
    <col min="16" max="16" width="20.7109375" bestFit="1" customWidth="1"/>
    <col min="17" max="17" width="25.85546875" bestFit="1" customWidth="1"/>
    <col min="18" max="18" width="23.28515625" customWidth="1"/>
    <col min="19" max="21" width="9.7109375" style="29" bestFit="1" customWidth="1"/>
    <col min="22" max="22" width="10.5703125" bestFit="1" customWidth="1"/>
    <col min="23" max="25" width="9.7109375" bestFit="1" customWidth="1"/>
    <col min="26" max="26" width="10.5703125" bestFit="1" customWidth="1"/>
    <col min="27" max="27" width="13.28515625" bestFit="1" customWidth="1"/>
    <col min="28" max="33" width="17" bestFit="1" customWidth="1"/>
    <col min="34" max="34" width="14.140625" bestFit="1" customWidth="1"/>
    <col min="35" max="35" width="15.5703125" bestFit="1" customWidth="1"/>
    <col min="36" max="36" width="20.140625" bestFit="1" customWidth="1"/>
    <col min="37" max="37" width="23.5703125" bestFit="1" customWidth="1"/>
    <col min="38" max="38" width="27.85546875" bestFit="1" customWidth="1"/>
    <col min="39" max="39" width="28" bestFit="1" customWidth="1"/>
    <col min="40" max="40" width="26.42578125" bestFit="1" customWidth="1"/>
    <col min="41" max="41" width="26.5703125" bestFit="1" customWidth="1"/>
    <col min="42" max="42" width="28.7109375" bestFit="1" customWidth="1"/>
    <col min="43" max="43" width="26.42578125" bestFit="1" customWidth="1"/>
    <col min="44" max="44" width="30.7109375" bestFit="1" customWidth="1"/>
    <col min="45" max="45" width="28.140625" bestFit="1" customWidth="1"/>
    <col min="46" max="47" width="28.140625" customWidth="1"/>
    <col min="48" max="48" width="21" bestFit="1" customWidth="1"/>
    <col min="49" max="49" width="26.42578125" bestFit="1" customWidth="1"/>
    <col min="50" max="50" width="16.7109375" bestFit="1" customWidth="1"/>
    <col min="51" max="51" width="20.42578125" bestFit="1" customWidth="1"/>
    <col min="52" max="52" width="11" bestFit="1" customWidth="1"/>
    <col min="53" max="53" width="12.42578125" bestFit="1" customWidth="1"/>
    <col min="54" max="54" width="10.7109375" bestFit="1" customWidth="1"/>
    <col min="55" max="55" width="13.28515625" bestFit="1" customWidth="1"/>
    <col min="56" max="56" width="11" bestFit="1" customWidth="1"/>
    <col min="57" max="57" width="13.85546875" customWidth="1"/>
    <col min="58" max="58" width="31.85546875" bestFit="1" customWidth="1"/>
    <col min="59" max="59" width="38.140625" bestFit="1" customWidth="1"/>
    <col min="60" max="60" width="34.140625" bestFit="1" customWidth="1"/>
    <col min="61" max="61" width="40.42578125" bestFit="1" customWidth="1"/>
    <col min="62" max="62" width="22.140625" bestFit="1" customWidth="1"/>
    <col min="63" max="63" width="26.140625" bestFit="1" customWidth="1"/>
    <col min="64" max="64" width="21.28515625" bestFit="1" customWidth="1"/>
    <col min="65" max="65" width="26.140625" bestFit="1" customWidth="1"/>
    <col min="66" max="66" width="12.7109375" customWidth="1"/>
    <col min="67" max="67" width="15.5703125" customWidth="1"/>
    <col min="68" max="68" width="27.5703125" customWidth="1"/>
    <col min="69" max="69" width="33.85546875" bestFit="1" customWidth="1"/>
    <col min="70" max="70" width="30.42578125" bestFit="1" customWidth="1"/>
    <col min="71" max="71" width="36.7109375" bestFit="1" customWidth="1"/>
    <col min="72" max="72" width="16.7109375" bestFit="1" customWidth="1"/>
    <col min="73" max="73" width="17" bestFit="1" customWidth="1"/>
  </cols>
  <sheetData>
    <row r="1" spans="1:73" ht="15.75" x14ac:dyDescent="0.25">
      <c r="R1" s="62" t="s">
        <v>165</v>
      </c>
      <c r="S1" s="62"/>
      <c r="T1" s="62"/>
      <c r="U1" s="62"/>
      <c r="V1" s="62"/>
      <c r="W1" s="62"/>
      <c r="X1" s="62"/>
      <c r="Y1" s="62"/>
      <c r="Z1" s="62"/>
      <c r="AA1" s="63"/>
      <c r="AB1" s="62"/>
      <c r="AC1" s="62"/>
      <c r="AD1" s="62"/>
      <c r="AE1" s="62"/>
      <c r="AF1" s="62"/>
      <c r="AG1" s="62"/>
      <c r="AH1" s="64"/>
      <c r="AI1" s="64"/>
      <c r="AJ1" s="64"/>
      <c r="AK1" s="62"/>
      <c r="AL1" s="62"/>
      <c r="AM1" s="62"/>
    </row>
    <row r="2" spans="1:73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96" t="s">
        <v>125</v>
      </c>
      <c r="T2" s="96"/>
      <c r="U2" s="96"/>
      <c r="V2" s="96"/>
      <c r="W2" s="96" t="s">
        <v>126</v>
      </c>
      <c r="X2" s="96"/>
      <c r="Y2" s="96"/>
      <c r="Z2" s="96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97" t="s">
        <v>110</v>
      </c>
      <c r="AL2" s="97"/>
      <c r="AM2" s="97"/>
      <c r="AN2" s="50"/>
      <c r="AO2" s="50"/>
      <c r="AP2" s="32"/>
      <c r="AQ2" s="32"/>
      <c r="AR2" s="32"/>
      <c r="AS2" s="32"/>
      <c r="AT2" s="32"/>
      <c r="AU2" s="32"/>
    </row>
    <row r="3" spans="1:73" x14ac:dyDescent="0.25">
      <c r="C3" s="32"/>
      <c r="D3" s="32"/>
      <c r="E3" s="32"/>
      <c r="F3" s="32"/>
      <c r="G3" s="32"/>
      <c r="H3" s="32"/>
      <c r="I3" s="32"/>
      <c r="J3" s="33">
        <v>1</v>
      </c>
      <c r="K3" s="33">
        <v>2</v>
      </c>
      <c r="L3" s="33">
        <v>3</v>
      </c>
      <c r="M3" s="33">
        <v>4</v>
      </c>
      <c r="N3" s="33">
        <v>5</v>
      </c>
      <c r="O3" s="33">
        <v>6</v>
      </c>
      <c r="P3" s="33">
        <v>7</v>
      </c>
      <c r="Q3" s="33">
        <v>8</v>
      </c>
      <c r="R3" s="33">
        <v>9</v>
      </c>
      <c r="S3" s="33">
        <v>10</v>
      </c>
      <c r="T3" s="33">
        <v>11</v>
      </c>
      <c r="U3" s="33">
        <v>12</v>
      </c>
      <c r="V3" s="33">
        <v>13</v>
      </c>
      <c r="W3" s="33">
        <v>14</v>
      </c>
      <c r="X3" s="33">
        <v>15</v>
      </c>
      <c r="Y3" s="33">
        <v>16</v>
      </c>
      <c r="Z3" s="33">
        <v>17</v>
      </c>
      <c r="AA3" s="33">
        <v>18</v>
      </c>
      <c r="AB3" s="33">
        <v>19</v>
      </c>
      <c r="AC3" s="33">
        <v>20</v>
      </c>
      <c r="AD3" s="33">
        <v>21</v>
      </c>
      <c r="AE3" s="33">
        <v>22</v>
      </c>
      <c r="AF3" s="33">
        <v>23</v>
      </c>
      <c r="AG3" s="33">
        <v>24</v>
      </c>
      <c r="AH3" s="33">
        <v>25</v>
      </c>
      <c r="AI3" s="33">
        <v>26</v>
      </c>
      <c r="AJ3" s="33">
        <v>27</v>
      </c>
      <c r="AK3" s="33">
        <v>28</v>
      </c>
      <c r="AL3" s="33">
        <v>29</v>
      </c>
      <c r="AM3" s="33">
        <v>30</v>
      </c>
      <c r="AN3" s="33">
        <v>31</v>
      </c>
      <c r="AO3" s="33">
        <v>32</v>
      </c>
      <c r="AP3" s="33">
        <v>33</v>
      </c>
      <c r="AQ3" s="33">
        <v>34</v>
      </c>
      <c r="AR3" s="33">
        <v>35</v>
      </c>
      <c r="AS3" s="33">
        <v>36</v>
      </c>
      <c r="AT3" s="33">
        <v>37</v>
      </c>
      <c r="AU3" s="33">
        <v>38</v>
      </c>
      <c r="AV3" s="33">
        <v>39</v>
      </c>
      <c r="AW3" s="33">
        <v>40</v>
      </c>
      <c r="AX3" s="33">
        <v>41</v>
      </c>
      <c r="AY3" s="33">
        <v>42</v>
      </c>
      <c r="AZ3" s="33">
        <v>43</v>
      </c>
      <c r="BA3" s="33">
        <v>44</v>
      </c>
      <c r="BB3" s="33">
        <v>45</v>
      </c>
      <c r="BC3" s="33">
        <v>46</v>
      </c>
      <c r="BD3" s="33">
        <v>47</v>
      </c>
      <c r="BE3" s="33">
        <v>48</v>
      </c>
      <c r="BF3" s="33">
        <v>49</v>
      </c>
      <c r="BG3" s="33">
        <v>50</v>
      </c>
      <c r="BH3" s="33">
        <v>51</v>
      </c>
      <c r="BI3" s="33">
        <v>52</v>
      </c>
      <c r="BJ3" s="33">
        <v>53</v>
      </c>
      <c r="BK3" s="33">
        <v>54</v>
      </c>
      <c r="BL3" s="33">
        <v>55</v>
      </c>
      <c r="BM3" s="33">
        <v>56</v>
      </c>
      <c r="BN3" s="33">
        <v>57</v>
      </c>
      <c r="BO3" s="33">
        <v>58</v>
      </c>
      <c r="BP3" s="33">
        <v>59</v>
      </c>
      <c r="BQ3" s="33">
        <v>60</v>
      </c>
      <c r="BR3" s="33">
        <v>61</v>
      </c>
      <c r="BS3" s="33">
        <v>62</v>
      </c>
      <c r="BT3" s="33">
        <v>63</v>
      </c>
      <c r="BU3" s="33">
        <v>64</v>
      </c>
    </row>
    <row r="4" spans="1:73" ht="45.75" customHeight="1" x14ac:dyDescent="0.25">
      <c r="C4" s="6" t="s">
        <v>0</v>
      </c>
      <c r="D4" s="6" t="s">
        <v>13</v>
      </c>
      <c r="E4" s="6" t="s">
        <v>128</v>
      </c>
      <c r="F4" s="6" t="s">
        <v>88</v>
      </c>
      <c r="G4" s="7" t="s">
        <v>47</v>
      </c>
      <c r="H4" s="7" t="s">
        <v>85</v>
      </c>
      <c r="I4" s="7" t="s">
        <v>86</v>
      </c>
      <c r="J4" s="7" t="s">
        <v>100</v>
      </c>
      <c r="K4" s="7" t="s">
        <v>101</v>
      </c>
      <c r="L4" s="7" t="s">
        <v>102</v>
      </c>
      <c r="M4" s="7" t="s">
        <v>133</v>
      </c>
      <c r="N4" s="7" t="s">
        <v>134</v>
      </c>
      <c r="O4" s="7" t="s">
        <v>135</v>
      </c>
      <c r="P4" s="7" t="s">
        <v>136</v>
      </c>
      <c r="Q4" s="7" t="s">
        <v>137</v>
      </c>
      <c r="R4" s="7" t="s">
        <v>132</v>
      </c>
      <c r="S4" s="7" t="s">
        <v>103</v>
      </c>
      <c r="T4" s="7" t="s">
        <v>104</v>
      </c>
      <c r="U4" s="7" t="s">
        <v>105</v>
      </c>
      <c r="V4" s="7" t="s">
        <v>106</v>
      </c>
      <c r="W4" s="7" t="s">
        <v>103</v>
      </c>
      <c r="X4" s="7" t="s">
        <v>104</v>
      </c>
      <c r="Y4" s="7" t="s">
        <v>105</v>
      </c>
      <c r="Z4" s="7" t="s">
        <v>106</v>
      </c>
      <c r="AA4" s="7" t="s">
        <v>127</v>
      </c>
      <c r="AB4" s="7" t="s">
        <v>117</v>
      </c>
      <c r="AC4" s="7" t="s">
        <v>118</v>
      </c>
      <c r="AD4" s="7" t="s">
        <v>119</v>
      </c>
      <c r="AE4" s="7" t="s">
        <v>120</v>
      </c>
      <c r="AF4" s="7" t="s">
        <v>121</v>
      </c>
      <c r="AG4" s="7" t="s">
        <v>122</v>
      </c>
      <c r="AH4" s="31" t="s">
        <v>123</v>
      </c>
      <c r="AI4" s="31" t="s">
        <v>124</v>
      </c>
      <c r="AJ4" s="31" t="s">
        <v>107</v>
      </c>
      <c r="AK4" s="7" t="s">
        <v>109</v>
      </c>
      <c r="AL4" s="7" t="s">
        <v>108</v>
      </c>
      <c r="AM4" s="7" t="s">
        <v>107</v>
      </c>
      <c r="AN4" s="7" t="s">
        <v>115</v>
      </c>
      <c r="AO4" s="7" t="s">
        <v>116</v>
      </c>
      <c r="AP4" s="7" t="s">
        <v>114</v>
      </c>
      <c r="AQ4" s="7" t="s">
        <v>111</v>
      </c>
      <c r="AR4" s="7" t="s">
        <v>112</v>
      </c>
      <c r="AS4" s="7" t="s">
        <v>113</v>
      </c>
      <c r="AT4" s="7" t="s">
        <v>163</v>
      </c>
      <c r="AU4" s="7" t="s">
        <v>162</v>
      </c>
      <c r="AV4" s="7" t="s">
        <v>138</v>
      </c>
      <c r="AW4" s="7" t="s">
        <v>139</v>
      </c>
      <c r="AX4" s="7" t="s">
        <v>140</v>
      </c>
      <c r="AY4" s="7" t="s">
        <v>141</v>
      </c>
      <c r="AZ4" s="7" t="s">
        <v>142</v>
      </c>
      <c r="BA4" s="7" t="s">
        <v>143</v>
      </c>
      <c r="BB4" s="7" t="s">
        <v>144</v>
      </c>
      <c r="BC4" s="7" t="s">
        <v>145</v>
      </c>
      <c r="BD4" s="7" t="s">
        <v>146</v>
      </c>
      <c r="BE4" s="7" t="s">
        <v>147</v>
      </c>
      <c r="BF4" s="7" t="s">
        <v>148</v>
      </c>
      <c r="BG4" s="7" t="s">
        <v>149</v>
      </c>
      <c r="BH4" s="7" t="s">
        <v>150</v>
      </c>
      <c r="BI4" s="7" t="s">
        <v>151</v>
      </c>
      <c r="BJ4" s="7" t="s">
        <v>152</v>
      </c>
      <c r="BK4" s="7" t="s">
        <v>153</v>
      </c>
      <c r="BL4" s="7" t="s">
        <v>154</v>
      </c>
      <c r="BM4" s="7" t="s">
        <v>155</v>
      </c>
      <c r="BN4" s="7" t="s">
        <v>156</v>
      </c>
      <c r="BO4" s="7" t="s">
        <v>157</v>
      </c>
      <c r="BP4" s="7" t="s">
        <v>158</v>
      </c>
      <c r="BQ4" s="7" t="s">
        <v>159</v>
      </c>
      <c r="BR4" s="7" t="s">
        <v>160</v>
      </c>
      <c r="BS4" s="7" t="s">
        <v>161</v>
      </c>
      <c r="BT4" s="7" t="s">
        <v>166</v>
      </c>
      <c r="BU4" s="7" t="s">
        <v>167</v>
      </c>
    </row>
    <row r="5" spans="1:73" ht="15.75" x14ac:dyDescent="0.25">
      <c r="A5" s="61"/>
      <c r="C5" s="8">
        <v>1</v>
      </c>
      <c r="D5" s="47" t="s">
        <v>59</v>
      </c>
      <c r="E5" s="15" t="s">
        <v>129</v>
      </c>
      <c r="F5" s="15" t="s">
        <v>15</v>
      </c>
      <c r="G5" s="23" t="s">
        <v>46</v>
      </c>
      <c r="H5" s="22">
        <v>8</v>
      </c>
      <c r="I5" s="22">
        <v>4</v>
      </c>
      <c r="J5" s="40">
        <v>15.300762000000001</v>
      </c>
      <c r="K5" s="40">
        <v>15.865100999999999</v>
      </c>
      <c r="L5" s="41">
        <f t="shared" ref="L5:L68" si="0">J5+K5</f>
        <v>31.165863000000002</v>
      </c>
      <c r="M5" s="26">
        <v>10</v>
      </c>
      <c r="N5" s="25">
        <v>50</v>
      </c>
      <c r="O5" s="42">
        <f>N5*L5</f>
        <v>1558.29315</v>
      </c>
      <c r="P5" s="51">
        <v>0.76050420168067223</v>
      </c>
      <c r="Q5" s="51">
        <v>0.23949579831932774</v>
      </c>
      <c r="R5" s="42">
        <v>3266.9448123620309</v>
      </c>
      <c r="S5" s="2">
        <v>3</v>
      </c>
      <c r="T5" s="2">
        <v>0</v>
      </c>
      <c r="U5" s="2">
        <v>1</v>
      </c>
      <c r="V5" s="27">
        <f>(S5*0.58+T5*1+U5*0.98)/(0.58+1+0.98)</f>
        <v>1.0624999999999998</v>
      </c>
      <c r="W5" s="2">
        <v>3</v>
      </c>
      <c r="X5" s="2">
        <v>0</v>
      </c>
      <c r="Y5" s="2">
        <v>1</v>
      </c>
      <c r="Z5" s="27">
        <f>(W5*0.58+X5*1+Y5*0.98)/(0.58+1+0.98)</f>
        <v>1.0624999999999998</v>
      </c>
      <c r="AA5" s="27">
        <f t="shared" ref="AA5:AA68" si="1">(Z5+V5)/2</f>
        <v>1.0624999999999998</v>
      </c>
      <c r="AB5" s="4">
        <v>25</v>
      </c>
      <c r="AC5" s="4">
        <v>63</v>
      </c>
      <c r="AD5" s="4">
        <v>39</v>
      </c>
      <c r="AE5" s="4">
        <v>44</v>
      </c>
      <c r="AF5" s="4">
        <v>34</v>
      </c>
      <c r="AG5" s="4">
        <v>33</v>
      </c>
      <c r="AH5" s="30">
        <f>+AVERAGE(AB5,AD5,AF5)</f>
        <v>32.666666666666664</v>
      </c>
      <c r="AI5" s="30">
        <f>+AVERAGE(AC5,AE5,AG5)</f>
        <v>46.666666666666664</v>
      </c>
      <c r="AJ5" s="30">
        <f>SUM(AH5:AI5)</f>
        <v>79.333333333333329</v>
      </c>
      <c r="AK5" s="34">
        <f>AH5*V5</f>
        <v>34.708333333333321</v>
      </c>
      <c r="AL5" s="34">
        <f>AI5*Z5</f>
        <v>49.583333333333321</v>
      </c>
      <c r="AM5" s="25">
        <f>SUM(AK5:AL5)</f>
        <v>84.291666666666643</v>
      </c>
      <c r="AN5" s="25">
        <v>76.733333333333306</v>
      </c>
      <c r="AO5" s="25">
        <v>73.294444444444437</v>
      </c>
      <c r="AP5" s="60">
        <f>SUM(AN5:AO5)</f>
        <v>150.02777777777774</v>
      </c>
      <c r="AQ5" s="25">
        <f t="shared" ref="AQ5:AQ36" si="2">J5/(AN5/60)</f>
        <v>11.9641058210252</v>
      </c>
      <c r="AR5" s="25">
        <f t="shared" ref="AR5:AR36" si="3">K5/(AO5/60)</f>
        <v>12.987424452361102</v>
      </c>
      <c r="AS5" s="25">
        <f t="shared" ref="AS5:AS36" si="4">L5/(AP5/60)</f>
        <v>12.464037044991672</v>
      </c>
      <c r="AT5" s="40">
        <f t="shared" ref="AT5:AT36" si="5">AM5/(AA5*L5)</f>
        <v>2.5455201844830455</v>
      </c>
      <c r="AU5" s="40">
        <f t="shared" ref="AU5:AU36" si="6">R5/O5</f>
        <v>2.0964892339814436</v>
      </c>
      <c r="AV5" s="42">
        <v>181.51640916666662</v>
      </c>
      <c r="AW5" s="42">
        <v>189.43336229166667</v>
      </c>
      <c r="AX5" s="42">
        <v>5.2297644897959188</v>
      </c>
      <c r="AY5" s="42">
        <v>3.8205047857142858</v>
      </c>
      <c r="AZ5" s="42">
        <v>2.2684055430267671</v>
      </c>
      <c r="BA5" s="42">
        <v>3.1253083944018596</v>
      </c>
      <c r="BB5" s="42">
        <v>11.863226757377614</v>
      </c>
      <c r="BC5" s="42">
        <v>11.940255677645334</v>
      </c>
      <c r="BD5" s="41">
        <v>1.7499999999999998</v>
      </c>
      <c r="BE5" s="41">
        <v>2.5000000000000009</v>
      </c>
      <c r="BF5" s="42">
        <v>7.4055555555556563</v>
      </c>
      <c r="BG5" s="42">
        <v>12.211111111110773</v>
      </c>
      <c r="BH5" s="42">
        <v>444.3333333333394</v>
      </c>
      <c r="BI5" s="42">
        <v>732.66666666664639</v>
      </c>
      <c r="BJ5" s="42">
        <v>3.2888888888889061</v>
      </c>
      <c r="BK5" s="42">
        <v>2.7333333333334418</v>
      </c>
      <c r="BL5" s="42">
        <v>10.694444444444562</v>
      </c>
      <c r="BM5" s="42">
        <v>14.944444444444214</v>
      </c>
      <c r="BN5" s="42">
        <v>60</v>
      </c>
      <c r="BO5" s="42">
        <v>60</v>
      </c>
      <c r="BP5" s="42">
        <v>255.01270000000002</v>
      </c>
      <c r="BQ5" s="42">
        <v>264.41834999999998</v>
      </c>
      <c r="BR5" s="42">
        <v>7.4055555555556563</v>
      </c>
      <c r="BS5" s="42">
        <v>12.211111111110773</v>
      </c>
      <c r="BT5" s="78">
        <v>19.833333333333329</v>
      </c>
      <c r="BU5" s="78">
        <v>19.833333333333329</v>
      </c>
    </row>
    <row r="6" spans="1:73" ht="15.75" x14ac:dyDescent="0.25">
      <c r="A6" s="61"/>
      <c r="C6" s="8">
        <v>2</v>
      </c>
      <c r="D6" s="47" t="s">
        <v>62</v>
      </c>
      <c r="E6" s="15" t="s">
        <v>129</v>
      </c>
      <c r="F6" s="15" t="s">
        <v>15</v>
      </c>
      <c r="G6" s="23" t="s">
        <v>46</v>
      </c>
      <c r="H6" s="22">
        <v>8</v>
      </c>
      <c r="I6" s="22">
        <v>4</v>
      </c>
      <c r="J6" s="40">
        <v>13.319546000000001</v>
      </c>
      <c r="K6" s="40">
        <v>12.928531</v>
      </c>
      <c r="L6" s="41">
        <f t="shared" si="0"/>
        <v>26.248077000000002</v>
      </c>
      <c r="M6" s="26">
        <v>14</v>
      </c>
      <c r="N6" s="25">
        <v>84</v>
      </c>
      <c r="O6" s="42">
        <f>N6*L6</f>
        <v>2204.8384680000004</v>
      </c>
      <c r="P6" s="51">
        <v>0.69444444444444442</v>
      </c>
      <c r="Q6" s="51">
        <v>0.30555555555555558</v>
      </c>
      <c r="R6" s="42">
        <v>7771.8874172185433</v>
      </c>
      <c r="S6" s="2">
        <v>6</v>
      </c>
      <c r="T6" s="2">
        <v>7</v>
      </c>
      <c r="U6" s="2">
        <v>6</v>
      </c>
      <c r="V6" s="27">
        <f t="shared" ref="V6:V69" si="7">(S6*0.58+T6*1+U6*0.98)/(0.58+1+0.98)</f>
        <v>6.390625</v>
      </c>
      <c r="W6" s="2">
        <v>9</v>
      </c>
      <c r="X6" s="2">
        <v>3</v>
      </c>
      <c r="Y6" s="2">
        <v>7</v>
      </c>
      <c r="Z6" s="27">
        <f t="shared" ref="Z6:Z69" si="8">(W6*0.58+X6*1+Y6*0.98)/(0.58+1+0.98)</f>
        <v>5.8906249999999991</v>
      </c>
      <c r="AA6" s="27">
        <f t="shared" si="1"/>
        <v>6.140625</v>
      </c>
      <c r="AB6" s="4">
        <v>64</v>
      </c>
      <c r="AC6" s="4">
        <v>51</v>
      </c>
      <c r="AD6" s="4">
        <v>80</v>
      </c>
      <c r="AE6" s="4">
        <v>43</v>
      </c>
      <c r="AF6" s="4">
        <v>56</v>
      </c>
      <c r="AG6" s="4">
        <v>30</v>
      </c>
      <c r="AH6" s="30">
        <f t="shared" ref="AH6:AI51" si="9">+AVERAGE(AB6,AD6,AF6)</f>
        <v>66.666666666666671</v>
      </c>
      <c r="AI6" s="30">
        <f t="shared" si="9"/>
        <v>41.333333333333336</v>
      </c>
      <c r="AJ6" s="30">
        <f>SUM(AH6:AI6)</f>
        <v>108</v>
      </c>
      <c r="AK6" s="34">
        <f>AH6*V6</f>
        <v>426.04166666666669</v>
      </c>
      <c r="AL6" s="34">
        <f>AI6*Z6</f>
        <v>243.47916666666666</v>
      </c>
      <c r="AM6" s="25">
        <f t="shared" ref="AM6:AM69" si="10">SUM(AK6:AL6)</f>
        <v>669.52083333333337</v>
      </c>
      <c r="AN6" s="25">
        <v>65.327777777777783</v>
      </c>
      <c r="AO6" s="25">
        <v>55.061111111111188</v>
      </c>
      <c r="AP6" s="60">
        <f t="shared" ref="AP6:AP69" si="11">SUM(AN6:AO6)</f>
        <v>120.38888888888897</v>
      </c>
      <c r="AQ6" s="25">
        <f t="shared" si="2"/>
        <v>12.233276367038012</v>
      </c>
      <c r="AR6" s="25">
        <f t="shared" si="3"/>
        <v>14.088198446170901</v>
      </c>
      <c r="AS6" s="25">
        <f t="shared" si="4"/>
        <v>13.081644282418083</v>
      </c>
      <c r="AT6" s="40">
        <f t="shared" si="5"/>
        <v>4.1538807786782144</v>
      </c>
      <c r="AU6" s="40">
        <f t="shared" si="6"/>
        <v>3.5249237211778102</v>
      </c>
      <c r="AV6" s="42">
        <v>2239.2319058854164</v>
      </c>
      <c r="AW6" s="42">
        <v>1115.08759578125</v>
      </c>
      <c r="AX6" s="42">
        <v>5.2558988499999986</v>
      </c>
      <c r="AY6" s="42">
        <v>4.5798070161290338</v>
      </c>
      <c r="AZ6" s="42">
        <v>31.986200330451709</v>
      </c>
      <c r="BA6" s="42">
        <v>18.832701616809103</v>
      </c>
      <c r="BB6" s="42">
        <v>168.1162335326907</v>
      </c>
      <c r="BC6" s="42">
        <v>86.250138997326928</v>
      </c>
      <c r="BD6" s="41">
        <v>1.4492753623188408</v>
      </c>
      <c r="BE6" s="41">
        <v>1.6533333333333331</v>
      </c>
      <c r="BF6" s="42">
        <v>8.7000000000001343</v>
      </c>
      <c r="BG6" s="42">
        <v>5.6555555555555959</v>
      </c>
      <c r="BH6" s="42">
        <v>522.00000000000807</v>
      </c>
      <c r="BI6" s="42">
        <v>339.33333333333576</v>
      </c>
      <c r="BJ6" s="42">
        <v>1.7944444444443435</v>
      </c>
      <c r="BK6" s="42">
        <v>7.6777777777776635</v>
      </c>
      <c r="BL6" s="42">
        <v>10.494444444444477</v>
      </c>
      <c r="BM6" s="42">
        <v>13.333333333333259</v>
      </c>
      <c r="BN6" s="42">
        <v>58</v>
      </c>
      <c r="BO6" s="42">
        <v>56</v>
      </c>
      <c r="BP6" s="42">
        <v>229.64734482758624</v>
      </c>
      <c r="BQ6" s="42">
        <v>230.866625</v>
      </c>
      <c r="BR6" s="42">
        <v>9.0000000000001386</v>
      </c>
      <c r="BS6" s="42">
        <v>6.0595238095238528</v>
      </c>
      <c r="BT6" s="78">
        <v>270.96875</v>
      </c>
      <c r="BU6" s="78">
        <v>147.26562500000003</v>
      </c>
    </row>
    <row r="7" spans="1:73" ht="15.75" x14ac:dyDescent="0.25">
      <c r="A7" s="61"/>
      <c r="C7" s="8">
        <v>3</v>
      </c>
      <c r="D7" s="47" t="s">
        <v>49</v>
      </c>
      <c r="E7" s="15" t="s">
        <v>129</v>
      </c>
      <c r="F7" s="47" t="s">
        <v>84</v>
      </c>
      <c r="G7" s="23" t="s">
        <v>41</v>
      </c>
      <c r="H7" s="22">
        <v>8</v>
      </c>
      <c r="I7" s="22">
        <v>4</v>
      </c>
      <c r="J7" s="40">
        <v>14.889011</v>
      </c>
      <c r="K7" s="40">
        <v>15.936741</v>
      </c>
      <c r="L7" s="41">
        <f t="shared" si="0"/>
        <v>30.825752000000001</v>
      </c>
      <c r="M7" s="91">
        <v>11</v>
      </c>
      <c r="N7" s="25">
        <v>55</v>
      </c>
      <c r="O7" s="42">
        <f t="shared" ref="O7:O70" si="12">N7*L7</f>
        <v>1695.4163600000002</v>
      </c>
      <c r="P7" s="51">
        <v>0.70958083832335328</v>
      </c>
      <c r="Q7" s="51">
        <v>0.29041916167664672</v>
      </c>
      <c r="R7" s="42">
        <v>5120.2919101415409</v>
      </c>
      <c r="S7" s="2">
        <v>5</v>
      </c>
      <c r="T7" s="2">
        <v>4</v>
      </c>
      <c r="U7" s="2">
        <v>5</v>
      </c>
      <c r="V7" s="27">
        <f t="shared" si="7"/>
        <v>4.609375</v>
      </c>
      <c r="W7" s="2">
        <v>4</v>
      </c>
      <c r="X7" s="2">
        <v>5</v>
      </c>
      <c r="Y7" s="2">
        <v>4</v>
      </c>
      <c r="Z7" s="27">
        <f t="shared" si="8"/>
        <v>4.390625</v>
      </c>
      <c r="AA7" s="27">
        <f t="shared" si="1"/>
        <v>4.5</v>
      </c>
      <c r="AB7" s="4">
        <v>23</v>
      </c>
      <c r="AC7" s="4">
        <v>98</v>
      </c>
      <c r="AD7" s="4">
        <v>58</v>
      </c>
      <c r="AE7" s="4">
        <v>49</v>
      </c>
      <c r="AF7" s="4">
        <v>17</v>
      </c>
      <c r="AG7" s="4">
        <v>86</v>
      </c>
      <c r="AH7" s="30">
        <f t="shared" si="9"/>
        <v>32.666666666666664</v>
      </c>
      <c r="AI7" s="30">
        <f t="shared" si="9"/>
        <v>77.666666666666671</v>
      </c>
      <c r="AJ7" s="30">
        <f>SUM(AH7:AI7)</f>
        <v>110.33333333333334</v>
      </c>
      <c r="AK7" s="34">
        <f t="shared" ref="AK7:AK70" si="13">AH7*V7</f>
        <v>150.57291666666666</v>
      </c>
      <c r="AL7" s="34">
        <f t="shared" ref="AL7:AL70" si="14">AI7*Z7</f>
        <v>341.00520833333337</v>
      </c>
      <c r="AM7" s="25">
        <f t="shared" si="10"/>
        <v>491.578125</v>
      </c>
      <c r="AN7" s="25">
        <v>47.055555555555564</v>
      </c>
      <c r="AO7" s="25">
        <v>68.583333333333314</v>
      </c>
      <c r="AP7" s="60">
        <f t="shared" si="11"/>
        <v>115.63888888888889</v>
      </c>
      <c r="AQ7" s="25">
        <f t="shared" si="2"/>
        <v>18.984807414403775</v>
      </c>
      <c r="AR7" s="25">
        <f t="shared" si="3"/>
        <v>13.942227849331717</v>
      </c>
      <c r="AS7" s="25">
        <f t="shared" si="4"/>
        <v>15.994144684122029</v>
      </c>
      <c r="AT7" s="40">
        <f t="shared" si="5"/>
        <v>3.5437767530645585</v>
      </c>
      <c r="AU7" s="40">
        <f t="shared" si="6"/>
        <v>3.0200793332804339</v>
      </c>
      <c r="AV7" s="42">
        <v>591.1759238590115</v>
      </c>
      <c r="AW7" s="42">
        <v>1504.0902809183374</v>
      </c>
      <c r="AX7" s="42">
        <v>3.9261770107551102</v>
      </c>
      <c r="AY7" s="42">
        <v>4.4107545696137453</v>
      </c>
      <c r="AZ7" s="42">
        <v>10.113023401397623</v>
      </c>
      <c r="BA7" s="42">
        <v>21.39742424962126</v>
      </c>
      <c r="BB7" s="42">
        <v>39.705519987795796</v>
      </c>
      <c r="BC7" s="42">
        <v>94.378786786980939</v>
      </c>
      <c r="BD7" s="41">
        <v>1.5312499999999984</v>
      </c>
      <c r="BE7" s="41">
        <v>2.0803571428571415</v>
      </c>
      <c r="BF7" s="42">
        <v>5.9833333333334426</v>
      </c>
      <c r="BG7" s="42">
        <v>12.122222222222261</v>
      </c>
      <c r="BH7" s="42">
        <v>359.00000000000654</v>
      </c>
      <c r="BI7" s="42">
        <v>727.33333333333564</v>
      </c>
      <c r="BJ7" s="42">
        <v>2.5388888888889212</v>
      </c>
      <c r="BK7" s="42">
        <v>3.4333333333334037</v>
      </c>
      <c r="BL7" s="42">
        <v>8.5222222222223643</v>
      </c>
      <c r="BM7" s="42">
        <v>15.555555555555664</v>
      </c>
      <c r="BN7" s="42">
        <v>46</v>
      </c>
      <c r="BO7" s="42">
        <v>50</v>
      </c>
      <c r="BP7" s="42">
        <v>323.67415217391306</v>
      </c>
      <c r="BQ7" s="42">
        <v>318.73481999999996</v>
      </c>
      <c r="BR7" s="42">
        <v>7.8043478260870982</v>
      </c>
      <c r="BS7" s="42">
        <v>14.546666666666713</v>
      </c>
      <c r="BT7" s="78">
        <v>93.666666666666671</v>
      </c>
      <c r="BU7" s="78">
        <v>163.91666666666669</v>
      </c>
    </row>
    <row r="8" spans="1:73" ht="15.75" x14ac:dyDescent="0.25">
      <c r="A8" s="61"/>
      <c r="C8" s="8">
        <v>4</v>
      </c>
      <c r="D8" s="47" t="s">
        <v>38</v>
      </c>
      <c r="E8" s="15" t="s">
        <v>129</v>
      </c>
      <c r="F8" s="47" t="s">
        <v>84</v>
      </c>
      <c r="G8" s="23" t="s">
        <v>46</v>
      </c>
      <c r="H8" s="22">
        <v>8</v>
      </c>
      <c r="I8" s="22">
        <v>4</v>
      </c>
      <c r="J8" s="40">
        <v>14.810162999999999</v>
      </c>
      <c r="K8" s="40">
        <v>15.536224000000001</v>
      </c>
      <c r="L8" s="41">
        <f t="shared" si="0"/>
        <v>30.346387</v>
      </c>
      <c r="M8" s="91">
        <v>21</v>
      </c>
      <c r="N8" s="25">
        <v>126</v>
      </c>
      <c r="O8" s="42">
        <f t="shared" si="12"/>
        <v>3823.6447619999999</v>
      </c>
      <c r="P8" s="51">
        <v>0.60810810810810811</v>
      </c>
      <c r="Q8" s="51">
        <v>0.39189189189189189</v>
      </c>
      <c r="R8" s="42">
        <v>9246</v>
      </c>
      <c r="S8" s="2">
        <v>8</v>
      </c>
      <c r="T8" s="2">
        <v>8</v>
      </c>
      <c r="U8" s="2">
        <v>7</v>
      </c>
      <c r="V8" s="27">
        <f t="shared" si="7"/>
        <v>7.6171875</v>
      </c>
      <c r="W8" s="2">
        <v>8</v>
      </c>
      <c r="X8" s="2">
        <v>5</v>
      </c>
      <c r="Y8" s="2">
        <v>7</v>
      </c>
      <c r="Z8" s="27">
        <f t="shared" si="8"/>
        <v>6.4453125</v>
      </c>
      <c r="AA8" s="27">
        <f t="shared" si="1"/>
        <v>7.03125</v>
      </c>
      <c r="AB8" s="80">
        <v>50</v>
      </c>
      <c r="AC8" s="80">
        <v>54</v>
      </c>
      <c r="AD8" s="80">
        <v>69</v>
      </c>
      <c r="AE8" s="80">
        <v>52</v>
      </c>
      <c r="AF8" s="80">
        <v>64</v>
      </c>
      <c r="AG8" s="80">
        <v>7</v>
      </c>
      <c r="AH8" s="30">
        <f t="shared" si="9"/>
        <v>61</v>
      </c>
      <c r="AI8" s="30">
        <f t="shared" si="9"/>
        <v>37.666666666666664</v>
      </c>
      <c r="AJ8" s="30">
        <f t="shared" ref="AJ8:AJ36" si="15">SUM(AH8:AI8)</f>
        <v>98.666666666666657</v>
      </c>
      <c r="AK8" s="34">
        <f t="shared" si="13"/>
        <v>464.6484375</v>
      </c>
      <c r="AL8" s="34">
        <f t="shared" si="14"/>
        <v>242.77343749999997</v>
      </c>
      <c r="AM8" s="25">
        <f t="shared" si="10"/>
        <v>707.421875</v>
      </c>
      <c r="AN8" s="25">
        <v>57.966666666666619</v>
      </c>
      <c r="AO8" s="25">
        <v>63.555555555555536</v>
      </c>
      <c r="AP8" s="60">
        <f t="shared" si="11"/>
        <v>121.52222222222215</v>
      </c>
      <c r="AQ8" s="25">
        <f t="shared" si="2"/>
        <v>15.329668430132271</v>
      </c>
      <c r="AR8" s="25">
        <f t="shared" si="3"/>
        <v>14.667064615384621</v>
      </c>
      <c r="AS8" s="25">
        <f t="shared" si="4"/>
        <v>14.983129724787428</v>
      </c>
      <c r="AT8" s="40">
        <f t="shared" si="5"/>
        <v>3.315423055506117</v>
      </c>
      <c r="AU8" s="40">
        <f t="shared" si="6"/>
        <v>2.4181116645270615</v>
      </c>
      <c r="AV8" s="42">
        <v>2756.5567656250014</v>
      </c>
      <c r="AW8" s="42">
        <v>938.67849414062562</v>
      </c>
      <c r="AX8" s="42">
        <v>5.9325643715847027</v>
      </c>
      <c r="AY8" s="42">
        <v>3.8664793966210804</v>
      </c>
      <c r="AZ8" s="42">
        <v>31.373620769737649</v>
      </c>
      <c r="BA8" s="42">
        <v>15.62628329122958</v>
      </c>
      <c r="BB8" s="42">
        <v>186.1260247861554</v>
      </c>
      <c r="BC8" s="42">
        <v>60.41870239130342</v>
      </c>
      <c r="BD8" s="41">
        <v>1.326086956521739</v>
      </c>
      <c r="BE8" s="41">
        <v>2.1229718189581552</v>
      </c>
      <c r="BF8" s="42">
        <v>9.344444444444445</v>
      </c>
      <c r="BG8" s="42">
        <v>8.3833333333333346</v>
      </c>
      <c r="BH8" s="42">
        <v>560.66666666666674</v>
      </c>
      <c r="BI8" s="42">
        <v>503.00000000000006</v>
      </c>
      <c r="BJ8" s="42">
        <v>4.4444444444444446</v>
      </c>
      <c r="BK8" s="42">
        <v>9.1388888888888857</v>
      </c>
      <c r="BL8" s="42">
        <v>13.78888888888889</v>
      </c>
      <c r="BM8" s="42">
        <v>17.522222222222219</v>
      </c>
      <c r="BN8" s="42">
        <v>60</v>
      </c>
      <c r="BO8" s="42">
        <v>67</v>
      </c>
      <c r="BP8" s="42">
        <v>246.83605</v>
      </c>
      <c r="BQ8" s="42">
        <v>231.88394029850747</v>
      </c>
      <c r="BR8" s="42">
        <v>9.344444444444445</v>
      </c>
      <c r="BS8" s="42">
        <v>7.5074626865671652</v>
      </c>
      <c r="BT8" s="78">
        <v>299.70703125000006</v>
      </c>
      <c r="BU8" s="78">
        <v>118.1640625</v>
      </c>
    </row>
    <row r="9" spans="1:73" ht="15.75" x14ac:dyDescent="0.25">
      <c r="A9" s="61"/>
      <c r="C9" s="8">
        <v>5</v>
      </c>
      <c r="D9" s="47" t="s">
        <v>60</v>
      </c>
      <c r="E9" s="15" t="s">
        <v>129</v>
      </c>
      <c r="F9" s="15" t="s">
        <v>15</v>
      </c>
      <c r="G9" s="23" t="s">
        <v>46</v>
      </c>
      <c r="H9" s="22">
        <v>8</v>
      </c>
      <c r="I9" s="22">
        <v>4</v>
      </c>
      <c r="J9" s="40">
        <v>13.474311</v>
      </c>
      <c r="K9" s="40">
        <v>14.252375000000001</v>
      </c>
      <c r="L9" s="41">
        <f t="shared" si="0"/>
        <v>27.726686000000001</v>
      </c>
      <c r="M9" s="26">
        <v>11</v>
      </c>
      <c r="N9" s="25">
        <v>66</v>
      </c>
      <c r="O9" s="42">
        <f t="shared" si="12"/>
        <v>1829.961276</v>
      </c>
      <c r="P9" s="51">
        <v>0.73140495867768596</v>
      </c>
      <c r="Q9" s="51">
        <v>0.26859504132231404</v>
      </c>
      <c r="R9" s="42">
        <v>4341.9375405791461</v>
      </c>
      <c r="S9" s="2">
        <v>5</v>
      </c>
      <c r="T9" s="2">
        <v>3</v>
      </c>
      <c r="U9" s="2">
        <v>5</v>
      </c>
      <c r="V9" s="27">
        <f t="shared" si="7"/>
        <v>4.21875</v>
      </c>
      <c r="W9" s="2">
        <v>4</v>
      </c>
      <c r="X9" s="2">
        <v>6</v>
      </c>
      <c r="Y9" s="2">
        <v>5</v>
      </c>
      <c r="Z9" s="27">
        <f t="shared" si="8"/>
        <v>5.1640625</v>
      </c>
      <c r="AA9" s="27">
        <f t="shared" si="1"/>
        <v>4.69140625</v>
      </c>
      <c r="AB9" s="80">
        <v>30</v>
      </c>
      <c r="AC9" s="80">
        <v>54</v>
      </c>
      <c r="AD9" s="80">
        <v>30</v>
      </c>
      <c r="AE9" s="80">
        <v>52</v>
      </c>
      <c r="AF9" s="80">
        <v>50</v>
      </c>
      <c r="AG9" s="80">
        <v>26</v>
      </c>
      <c r="AH9" s="30">
        <f t="shared" si="9"/>
        <v>36.666666666666664</v>
      </c>
      <c r="AI9" s="30">
        <f t="shared" si="9"/>
        <v>44</v>
      </c>
      <c r="AJ9" s="30">
        <f t="shared" si="15"/>
        <v>80.666666666666657</v>
      </c>
      <c r="AK9" s="34">
        <f t="shared" si="13"/>
        <v>154.6875</v>
      </c>
      <c r="AL9" s="34">
        <f t="shared" si="14"/>
        <v>227.21875</v>
      </c>
      <c r="AM9" s="25">
        <f t="shared" si="10"/>
        <v>381.90625</v>
      </c>
      <c r="AN9" s="25">
        <v>49.22222222222225</v>
      </c>
      <c r="AO9" s="25">
        <v>65.805555555555557</v>
      </c>
      <c r="AP9" s="60">
        <f t="shared" si="11"/>
        <v>115.0277777777778</v>
      </c>
      <c r="AQ9" s="25">
        <f t="shared" si="2"/>
        <v>16.424668036117371</v>
      </c>
      <c r="AR9" s="25">
        <f t="shared" si="3"/>
        <v>12.994989447024063</v>
      </c>
      <c r="AS9" s="25">
        <f t="shared" si="4"/>
        <v>14.462603660951459</v>
      </c>
      <c r="AT9" s="40">
        <f t="shared" si="5"/>
        <v>2.935998028054378</v>
      </c>
      <c r="AU9" s="40">
        <f t="shared" si="6"/>
        <v>2.3726936725513235</v>
      </c>
      <c r="AV9" s="42">
        <v>496.41442031250057</v>
      </c>
      <c r="AW9" s="42">
        <v>1013.8867617708324</v>
      </c>
      <c r="AX9" s="42">
        <v>3.209143727272731</v>
      </c>
      <c r="AY9" s="42">
        <v>4.4621615151515108</v>
      </c>
      <c r="AZ9" s="42">
        <v>11.480178838086786</v>
      </c>
      <c r="BA9" s="42">
        <v>15.942518352204459</v>
      </c>
      <c r="BB9" s="42">
        <v>36.841543906215357</v>
      </c>
      <c r="BC9" s="42">
        <v>71.138091845803416</v>
      </c>
      <c r="BD9" s="41">
        <v>2.2448979591836733</v>
      </c>
      <c r="BE9" s="41">
        <v>1.7600000000000013</v>
      </c>
      <c r="BF9" s="42">
        <v>9.8888888888888893</v>
      </c>
      <c r="BG9" s="42">
        <v>17.977777777777781</v>
      </c>
      <c r="BH9" s="42">
        <v>593.33333333333337</v>
      </c>
      <c r="BI9" s="42">
        <v>1078.666666666667</v>
      </c>
      <c r="BJ9" s="42">
        <v>3.9111111111111114</v>
      </c>
      <c r="BK9" s="42">
        <v>8.4638888888888886</v>
      </c>
      <c r="BL9" s="42">
        <v>13.800000000000002</v>
      </c>
      <c r="BM9" s="42">
        <v>26.44166666666667</v>
      </c>
      <c r="BN9" s="42">
        <v>55</v>
      </c>
      <c r="BO9" s="42">
        <v>50</v>
      </c>
      <c r="BP9" s="42">
        <v>244.98747272727272</v>
      </c>
      <c r="BQ9" s="42">
        <v>285.04750000000001</v>
      </c>
      <c r="BR9" s="42">
        <v>10.787878787878789</v>
      </c>
      <c r="BS9" s="42">
        <v>21.573333333333338</v>
      </c>
      <c r="BT9" s="78">
        <v>84.346354166666671</v>
      </c>
      <c r="BU9" s="78">
        <v>129.10156249999991</v>
      </c>
    </row>
    <row r="10" spans="1:73" ht="15.75" x14ac:dyDescent="0.25">
      <c r="A10" s="61"/>
      <c r="C10" s="8">
        <v>6</v>
      </c>
      <c r="D10" s="47" t="s">
        <v>64</v>
      </c>
      <c r="E10" s="15" t="s">
        <v>129</v>
      </c>
      <c r="F10" s="47" t="s">
        <v>84</v>
      </c>
      <c r="G10" s="23" t="s">
        <v>46</v>
      </c>
      <c r="H10" s="22">
        <v>8</v>
      </c>
      <c r="I10" s="22">
        <v>4</v>
      </c>
      <c r="J10" s="40">
        <v>15.817696</v>
      </c>
      <c r="K10" s="40">
        <v>16.573452</v>
      </c>
      <c r="L10" s="41">
        <f t="shared" si="0"/>
        <v>32.391148000000001</v>
      </c>
      <c r="M10" s="91">
        <v>11</v>
      </c>
      <c r="N10" s="25">
        <v>66</v>
      </c>
      <c r="O10" s="42">
        <f t="shared" si="12"/>
        <v>2137.8157679999999</v>
      </c>
      <c r="P10" s="51">
        <v>0.75308641975308643</v>
      </c>
      <c r="Q10" s="51">
        <v>0.24691358024691357</v>
      </c>
      <c r="R10" s="42">
        <v>4359.8794312426953</v>
      </c>
      <c r="S10" s="2">
        <v>3</v>
      </c>
      <c r="T10" s="2">
        <v>1</v>
      </c>
      <c r="U10" s="2">
        <v>3</v>
      </c>
      <c r="V10" s="27">
        <f t="shared" si="7"/>
        <v>2.21875</v>
      </c>
      <c r="W10" s="2">
        <v>1</v>
      </c>
      <c r="X10" s="2">
        <v>2</v>
      </c>
      <c r="Y10" s="2">
        <v>4</v>
      </c>
      <c r="Z10" s="27">
        <f t="shared" si="8"/>
        <v>2.5390625</v>
      </c>
      <c r="AA10" s="27">
        <f t="shared" si="1"/>
        <v>2.37890625</v>
      </c>
      <c r="AB10" s="80">
        <v>57</v>
      </c>
      <c r="AC10" s="80">
        <v>66</v>
      </c>
      <c r="AD10" s="80">
        <v>29</v>
      </c>
      <c r="AE10" s="80">
        <v>26</v>
      </c>
      <c r="AF10" s="80">
        <v>39</v>
      </c>
      <c r="AG10" s="80">
        <v>26</v>
      </c>
      <c r="AH10" s="30">
        <f t="shared" si="9"/>
        <v>41.666666666666664</v>
      </c>
      <c r="AI10" s="30">
        <f t="shared" si="9"/>
        <v>39.333333333333336</v>
      </c>
      <c r="AJ10" s="30">
        <f t="shared" si="15"/>
        <v>81</v>
      </c>
      <c r="AK10" s="34">
        <f t="shared" si="13"/>
        <v>92.447916666666657</v>
      </c>
      <c r="AL10" s="34">
        <f t="shared" si="14"/>
        <v>99.869791666666671</v>
      </c>
      <c r="AM10" s="25">
        <f t="shared" si="10"/>
        <v>192.31770833333331</v>
      </c>
      <c r="AN10" s="25">
        <v>65.65555555555558</v>
      </c>
      <c r="AO10" s="25">
        <v>66.41111111111114</v>
      </c>
      <c r="AP10" s="60">
        <f t="shared" si="11"/>
        <v>132.06666666666672</v>
      </c>
      <c r="AQ10" s="25">
        <f t="shared" si="2"/>
        <v>14.455163039431369</v>
      </c>
      <c r="AR10" s="25">
        <f t="shared" si="3"/>
        <v>14.973505236740833</v>
      </c>
      <c r="AS10" s="25">
        <f t="shared" si="4"/>
        <v>14.715816860171625</v>
      </c>
      <c r="AT10" s="40">
        <f t="shared" si="5"/>
        <v>2.4958334875131509</v>
      </c>
      <c r="AU10" s="40">
        <f t="shared" si="6"/>
        <v>2.0394083982837832</v>
      </c>
      <c r="AV10" s="42">
        <v>542.40884135416559</v>
      </c>
      <c r="AW10" s="42">
        <v>341.51137109374883</v>
      </c>
      <c r="AX10" s="42">
        <v>5.8671829599999876</v>
      </c>
      <c r="AY10" s="42">
        <v>3.4195662711864285</v>
      </c>
      <c r="AZ10" s="42">
        <v>5.8445880276537538</v>
      </c>
      <c r="BA10" s="42">
        <v>6.0258895772990861</v>
      </c>
      <c r="BB10" s="42">
        <v>34.291267284070045</v>
      </c>
      <c r="BC10" s="42">
        <v>20.605928752425797</v>
      </c>
      <c r="BD10" s="41">
        <v>1.666666666666669</v>
      </c>
      <c r="BE10" s="41">
        <v>2.5652173913043534</v>
      </c>
      <c r="BF10" s="42">
        <v>7.8444444444444628</v>
      </c>
      <c r="BG10" s="42">
        <v>5.4999999999997407</v>
      </c>
      <c r="BH10" s="42">
        <v>470.66666666666777</v>
      </c>
      <c r="BI10" s="42">
        <v>329.99999999998442</v>
      </c>
      <c r="BJ10" s="42">
        <v>7.7444444444443938</v>
      </c>
      <c r="BK10" s="42">
        <v>7.9222222222223388</v>
      </c>
      <c r="BL10" s="42">
        <v>15.588888888888857</v>
      </c>
      <c r="BM10" s="42">
        <v>13.422222222222079</v>
      </c>
      <c r="BN10" s="42">
        <v>56</v>
      </c>
      <c r="BO10" s="42">
        <v>65</v>
      </c>
      <c r="BP10" s="42">
        <v>282.45885714285714</v>
      </c>
      <c r="BQ10" s="42">
        <v>254.97618461538462</v>
      </c>
      <c r="BR10" s="42">
        <v>8.4047619047619246</v>
      </c>
      <c r="BS10" s="42">
        <v>5.0769230769228377</v>
      </c>
      <c r="BT10" s="78">
        <v>63.4765625</v>
      </c>
      <c r="BU10" s="78">
        <v>38.932291666666679</v>
      </c>
    </row>
    <row r="11" spans="1:73" ht="15.75" x14ac:dyDescent="0.25">
      <c r="A11" s="61"/>
      <c r="C11" s="8">
        <v>7</v>
      </c>
      <c r="D11" s="47" t="s">
        <v>39</v>
      </c>
      <c r="E11" s="15" t="s">
        <v>129</v>
      </c>
      <c r="F11" s="47" t="s">
        <v>84</v>
      </c>
      <c r="G11" s="23" t="s">
        <v>46</v>
      </c>
      <c r="H11" s="22">
        <v>8</v>
      </c>
      <c r="I11" s="22">
        <v>4</v>
      </c>
      <c r="J11" s="40">
        <v>14.746756</v>
      </c>
      <c r="K11" s="40">
        <v>15.000106000000001</v>
      </c>
      <c r="L11" s="41">
        <f t="shared" si="0"/>
        <v>29.746862</v>
      </c>
      <c r="M11" s="91">
        <v>11</v>
      </c>
      <c r="N11" s="25">
        <v>66</v>
      </c>
      <c r="O11" s="42">
        <f t="shared" si="12"/>
        <v>1963.2928919999999</v>
      </c>
      <c r="P11" s="51">
        <v>0.48108108108108111</v>
      </c>
      <c r="Q11" s="51">
        <v>0.51891891891891895</v>
      </c>
      <c r="R11" s="42">
        <v>5006</v>
      </c>
      <c r="S11" s="2">
        <v>8</v>
      </c>
      <c r="T11" s="2">
        <v>5</v>
      </c>
      <c r="U11" s="2">
        <v>4</v>
      </c>
      <c r="V11" s="27">
        <f t="shared" si="7"/>
        <v>5.296875</v>
      </c>
      <c r="W11" s="2">
        <v>2</v>
      </c>
      <c r="X11" s="2">
        <v>5</v>
      </c>
      <c r="Y11" s="2">
        <v>6</v>
      </c>
      <c r="Z11" s="27">
        <f t="shared" si="8"/>
        <v>4.703125</v>
      </c>
      <c r="AA11" s="27">
        <f t="shared" si="1"/>
        <v>5</v>
      </c>
      <c r="AB11" s="80">
        <v>68</v>
      </c>
      <c r="AC11" s="80">
        <v>25</v>
      </c>
      <c r="AD11" s="80">
        <v>83</v>
      </c>
      <c r="AE11" s="80">
        <v>50</v>
      </c>
      <c r="AF11" s="80">
        <v>26</v>
      </c>
      <c r="AG11" s="80">
        <v>27</v>
      </c>
      <c r="AH11" s="30">
        <f t="shared" si="9"/>
        <v>59</v>
      </c>
      <c r="AI11" s="30">
        <f t="shared" si="9"/>
        <v>34</v>
      </c>
      <c r="AJ11" s="30">
        <f t="shared" si="15"/>
        <v>93</v>
      </c>
      <c r="AK11" s="34">
        <f t="shared" si="13"/>
        <v>312.515625</v>
      </c>
      <c r="AL11" s="34">
        <f t="shared" si="14"/>
        <v>159.90625</v>
      </c>
      <c r="AM11" s="25">
        <f t="shared" si="10"/>
        <v>472.421875</v>
      </c>
      <c r="AN11" s="25">
        <v>59.083333333333329</v>
      </c>
      <c r="AO11" s="25">
        <v>51.450000000000024</v>
      </c>
      <c r="AP11" s="60">
        <f t="shared" si="11"/>
        <v>110.53333333333336</v>
      </c>
      <c r="AQ11" s="25">
        <f t="shared" si="2"/>
        <v>14.975549111424542</v>
      </c>
      <c r="AR11" s="25">
        <f t="shared" si="3"/>
        <v>17.492834985422732</v>
      </c>
      <c r="AS11" s="25">
        <f t="shared" si="4"/>
        <v>16.147271290711696</v>
      </c>
      <c r="AT11" s="40">
        <f t="shared" si="5"/>
        <v>3.1762804090058308</v>
      </c>
      <c r="AU11" s="40">
        <f t="shared" si="6"/>
        <v>2.5497978525763441</v>
      </c>
      <c r="AV11" s="42">
        <v>1580.4227142187488</v>
      </c>
      <c r="AW11" s="42">
        <v>1093.3720904166662</v>
      </c>
      <c r="AX11" s="42">
        <v>5.0570998305084709</v>
      </c>
      <c r="AY11" s="42">
        <v>6.8375819607843082</v>
      </c>
      <c r="AZ11" s="42">
        <v>21.192160838627832</v>
      </c>
      <c r="BA11" s="42">
        <v>10.660341333587912</v>
      </c>
      <c r="BB11" s="42">
        <v>107.17087298513306</v>
      </c>
      <c r="BC11" s="42">
        <v>72.890957598344045</v>
      </c>
      <c r="BD11" s="41">
        <v>1.7878787878787885</v>
      </c>
      <c r="BE11" s="41">
        <v>1.275000000000001</v>
      </c>
      <c r="BF11" s="42">
        <v>7.4874999999999989</v>
      </c>
      <c r="BG11" s="42">
        <v>7.35</v>
      </c>
      <c r="BH11" s="42">
        <v>449.24999999999994</v>
      </c>
      <c r="BI11" s="42">
        <v>441</v>
      </c>
      <c r="BJ11" s="42">
        <v>2.8277777777777779</v>
      </c>
      <c r="BK11" s="42">
        <v>4.5916666666666668</v>
      </c>
      <c r="BL11" s="42">
        <v>10.315277777777776</v>
      </c>
      <c r="BM11" s="42">
        <v>11.941666666666666</v>
      </c>
      <c r="BN11" s="42">
        <v>51</v>
      </c>
      <c r="BO11" s="42">
        <v>55</v>
      </c>
      <c r="BP11" s="42">
        <v>289.1520784313725</v>
      </c>
      <c r="BQ11" s="42">
        <v>272.72919999999999</v>
      </c>
      <c r="BR11" s="42">
        <v>8.8088235294117627</v>
      </c>
      <c r="BS11" s="42">
        <v>8.0181818181818176</v>
      </c>
      <c r="BT11" s="78">
        <v>155.20312500000003</v>
      </c>
      <c r="BU11" s="78">
        <v>125.4166666666667</v>
      </c>
    </row>
    <row r="12" spans="1:73" ht="15.75" x14ac:dyDescent="0.25">
      <c r="A12" s="61"/>
      <c r="C12" s="10">
        <v>8</v>
      </c>
      <c r="D12" s="47" t="s">
        <v>54</v>
      </c>
      <c r="E12" s="15" t="s">
        <v>129</v>
      </c>
      <c r="F12" s="15" t="s">
        <v>15</v>
      </c>
      <c r="G12" s="23" t="s">
        <v>46</v>
      </c>
      <c r="H12" s="22">
        <v>8</v>
      </c>
      <c r="I12" s="22">
        <v>4</v>
      </c>
      <c r="J12" s="40">
        <v>11.922939</v>
      </c>
      <c r="K12" s="40">
        <v>11.661629</v>
      </c>
      <c r="L12" s="41">
        <f t="shared" si="0"/>
        <v>23.584567999999997</v>
      </c>
      <c r="M12" s="26">
        <v>12</v>
      </c>
      <c r="N12" s="25">
        <v>60</v>
      </c>
      <c r="O12" s="42">
        <f t="shared" si="12"/>
        <v>1415.0740799999999</v>
      </c>
      <c r="P12" s="51">
        <v>0.72108843537414968</v>
      </c>
      <c r="Q12" s="51">
        <v>0.27891156462585032</v>
      </c>
      <c r="R12" s="42">
        <v>4826</v>
      </c>
      <c r="S12" s="2">
        <v>8</v>
      </c>
      <c r="T12" s="2">
        <v>6</v>
      </c>
      <c r="U12" s="2">
        <v>5</v>
      </c>
      <c r="V12" s="27">
        <f t="shared" si="7"/>
        <v>6.0703125</v>
      </c>
      <c r="W12" s="2">
        <v>9</v>
      </c>
      <c r="X12" s="2">
        <v>2</v>
      </c>
      <c r="Y12" s="2">
        <v>5</v>
      </c>
      <c r="Z12" s="27">
        <f t="shared" si="8"/>
        <v>4.734375</v>
      </c>
      <c r="AA12" s="27">
        <f t="shared" si="1"/>
        <v>5.40234375</v>
      </c>
      <c r="AB12" s="80">
        <v>94</v>
      </c>
      <c r="AC12" s="80">
        <v>15</v>
      </c>
      <c r="AD12" s="80">
        <v>78</v>
      </c>
      <c r="AE12" s="80">
        <v>21</v>
      </c>
      <c r="AF12" s="80">
        <v>44</v>
      </c>
      <c r="AG12" s="80">
        <v>42</v>
      </c>
      <c r="AH12" s="30">
        <f t="shared" si="9"/>
        <v>72</v>
      </c>
      <c r="AI12" s="30">
        <f t="shared" si="9"/>
        <v>26</v>
      </c>
      <c r="AJ12" s="30">
        <f t="shared" si="15"/>
        <v>98</v>
      </c>
      <c r="AK12" s="34">
        <f t="shared" si="13"/>
        <v>437.0625</v>
      </c>
      <c r="AL12" s="34">
        <f t="shared" si="14"/>
        <v>123.09375</v>
      </c>
      <c r="AM12" s="25">
        <f t="shared" si="10"/>
        <v>560.15625</v>
      </c>
      <c r="AN12" s="25">
        <v>52.927777777777784</v>
      </c>
      <c r="AO12" s="25">
        <v>51.911111111111119</v>
      </c>
      <c r="AP12" s="60">
        <f t="shared" si="11"/>
        <v>104.8388888888889</v>
      </c>
      <c r="AQ12" s="25">
        <f t="shared" si="2"/>
        <v>13.516084937545921</v>
      </c>
      <c r="AR12" s="25">
        <f t="shared" si="3"/>
        <v>13.478766395547943</v>
      </c>
      <c r="AS12" s="25">
        <f t="shared" si="4"/>
        <v>13.497606613322025</v>
      </c>
      <c r="AT12" s="40">
        <f t="shared" si="5"/>
        <v>4.3964186910202177</v>
      </c>
      <c r="AU12" s="40">
        <f t="shared" si="6"/>
        <v>3.410422159665309</v>
      </c>
      <c r="AV12" s="42">
        <v>2217.8015083072919</v>
      </c>
      <c r="AW12" s="42">
        <v>639.84443718750026</v>
      </c>
      <c r="AX12" s="42">
        <v>5.0743349253420096</v>
      </c>
      <c r="AY12" s="42">
        <v>5.198025384615387</v>
      </c>
      <c r="AZ12" s="42">
        <v>36.65727888065183</v>
      </c>
      <c r="BA12" s="42">
        <v>10.555450700755443</v>
      </c>
      <c r="BB12" s="42">
        <v>186.0113104920936</v>
      </c>
      <c r="BC12" s="42">
        <v>54.867500688583071</v>
      </c>
      <c r="BD12" s="41">
        <v>1.4171050298481001</v>
      </c>
      <c r="BE12" s="41">
        <v>1.5294117647058822</v>
      </c>
      <c r="BF12" s="42">
        <v>11.894444444444483</v>
      </c>
      <c r="BG12" s="42">
        <v>10.849999999999858</v>
      </c>
      <c r="BH12" s="42">
        <v>713.66666666666902</v>
      </c>
      <c r="BI12" s="42">
        <v>650.99999999999147</v>
      </c>
      <c r="BJ12" s="42">
        <v>2.3055555555555518</v>
      </c>
      <c r="BK12" s="42">
        <v>6.4333333333332607</v>
      </c>
      <c r="BL12" s="42">
        <v>14.200000000000035</v>
      </c>
      <c r="BM12" s="42">
        <v>17.283333333333118</v>
      </c>
      <c r="BN12" s="42">
        <v>46</v>
      </c>
      <c r="BO12" s="42">
        <v>43</v>
      </c>
      <c r="BP12" s="42">
        <v>259.19432608695655</v>
      </c>
      <c r="BQ12" s="42">
        <v>271.20067441860465</v>
      </c>
      <c r="BR12" s="42">
        <v>15.514492753623239</v>
      </c>
      <c r="BS12" s="42">
        <v>15.139534883720732</v>
      </c>
      <c r="BT12" s="78">
        <v>231.98437500000003</v>
      </c>
      <c r="BU12" s="78">
        <v>80.484375000000028</v>
      </c>
    </row>
    <row r="13" spans="1:73" ht="15.75" x14ac:dyDescent="0.25">
      <c r="A13" s="61"/>
      <c r="C13" s="10">
        <v>9</v>
      </c>
      <c r="D13" s="47" t="s">
        <v>56</v>
      </c>
      <c r="E13" s="15" t="s">
        <v>129</v>
      </c>
      <c r="F13" s="15" t="s">
        <v>15</v>
      </c>
      <c r="G13" s="23" t="s">
        <v>46</v>
      </c>
      <c r="H13" s="22">
        <v>8</v>
      </c>
      <c r="I13" s="22">
        <v>4</v>
      </c>
      <c r="J13" s="40">
        <v>16.13485</v>
      </c>
      <c r="K13" s="40">
        <v>15.58977</v>
      </c>
      <c r="L13" s="41">
        <f t="shared" si="0"/>
        <v>31.724620000000002</v>
      </c>
      <c r="M13" s="26">
        <v>13</v>
      </c>
      <c r="N13" s="25">
        <v>65</v>
      </c>
      <c r="O13" s="42">
        <f t="shared" si="12"/>
        <v>2062.1003000000001</v>
      </c>
      <c r="P13" s="51">
        <v>0.78222222222222226</v>
      </c>
      <c r="Q13" s="51">
        <v>0.21777777777777776</v>
      </c>
      <c r="R13" s="42">
        <v>5215.942247760031</v>
      </c>
      <c r="S13" s="2">
        <v>5</v>
      </c>
      <c r="T13" s="2">
        <v>4</v>
      </c>
      <c r="U13" s="2">
        <v>6</v>
      </c>
      <c r="V13" s="27">
        <f t="shared" si="7"/>
        <v>4.9921875</v>
      </c>
      <c r="W13" s="2">
        <v>4</v>
      </c>
      <c r="X13" s="2">
        <v>4</v>
      </c>
      <c r="Y13" s="2">
        <v>6</v>
      </c>
      <c r="Z13" s="27">
        <f t="shared" si="8"/>
        <v>4.765625</v>
      </c>
      <c r="AA13" s="27">
        <f t="shared" si="1"/>
        <v>4.87890625</v>
      </c>
      <c r="AB13" s="80">
        <v>53</v>
      </c>
      <c r="AC13" s="80">
        <v>27</v>
      </c>
      <c r="AD13" s="80">
        <v>68</v>
      </c>
      <c r="AE13" s="80">
        <v>18</v>
      </c>
      <c r="AF13" s="80">
        <v>41</v>
      </c>
      <c r="AG13" s="80">
        <v>18</v>
      </c>
      <c r="AH13" s="30">
        <f t="shared" si="9"/>
        <v>54</v>
      </c>
      <c r="AI13" s="30">
        <f t="shared" si="9"/>
        <v>21</v>
      </c>
      <c r="AJ13" s="30">
        <f t="shared" si="15"/>
        <v>75</v>
      </c>
      <c r="AK13" s="34">
        <f t="shared" si="13"/>
        <v>269.578125</v>
      </c>
      <c r="AL13" s="34">
        <f t="shared" si="14"/>
        <v>100.078125</v>
      </c>
      <c r="AM13" s="25">
        <f t="shared" si="10"/>
        <v>369.65625</v>
      </c>
      <c r="AN13" s="25">
        <v>69.738888888888894</v>
      </c>
      <c r="AO13" s="25">
        <v>56.822222222222187</v>
      </c>
      <c r="AP13" s="60">
        <f t="shared" si="11"/>
        <v>126.56111111111107</v>
      </c>
      <c r="AQ13" s="25">
        <f t="shared" si="2"/>
        <v>13.881652194694496</v>
      </c>
      <c r="AR13" s="25">
        <f t="shared" si="3"/>
        <v>16.461626515447801</v>
      </c>
      <c r="AS13" s="25">
        <f t="shared" si="4"/>
        <v>15.039984899697123</v>
      </c>
      <c r="AT13" s="40">
        <f t="shared" si="5"/>
        <v>2.3882465091899068</v>
      </c>
      <c r="AU13" s="40">
        <f t="shared" si="6"/>
        <v>2.529431884452968</v>
      </c>
      <c r="AV13" s="42">
        <v>1884.3287453906248</v>
      </c>
      <c r="AW13" s="42">
        <v>587.34976276041687</v>
      </c>
      <c r="AX13" s="42">
        <v>6.9899170987654315</v>
      </c>
      <c r="AY13" s="42">
        <v>5.8689125396825412</v>
      </c>
      <c r="AZ13" s="42">
        <v>16.707817240321415</v>
      </c>
      <c r="BA13" s="42">
        <v>6.4194741166803624</v>
      </c>
      <c r="BB13" s="42">
        <v>116.78625741117052</v>
      </c>
      <c r="BC13" s="42">
        <v>37.675332141552879</v>
      </c>
      <c r="BD13" s="41">
        <v>1.6039603960396041</v>
      </c>
      <c r="BE13" s="41">
        <v>1.7027027027027031</v>
      </c>
      <c r="BF13" s="42">
        <v>13.983333333333441</v>
      </c>
      <c r="BG13" s="42">
        <v>7.9666666666667663</v>
      </c>
      <c r="BH13" s="42">
        <v>839.00000000000648</v>
      </c>
      <c r="BI13" s="42">
        <v>478.00000000000597</v>
      </c>
      <c r="BJ13" s="42">
        <v>4.6833333333333993</v>
      </c>
      <c r="BK13" s="42">
        <v>6.1499999999999888</v>
      </c>
      <c r="BL13" s="42">
        <v>18.666666666666842</v>
      </c>
      <c r="BM13" s="42">
        <v>14.116666666666756</v>
      </c>
      <c r="BN13" s="42">
        <v>47</v>
      </c>
      <c r="BO13" s="42">
        <v>44</v>
      </c>
      <c r="BP13" s="42">
        <v>343.29468085106384</v>
      </c>
      <c r="BQ13" s="42">
        <v>354.31295454545455</v>
      </c>
      <c r="BR13" s="42">
        <v>17.851063829787371</v>
      </c>
      <c r="BS13" s="42">
        <v>10.8636363636365</v>
      </c>
      <c r="BT13" s="78">
        <v>160.44270833333337</v>
      </c>
      <c r="BU13" s="78">
        <v>58.776041666666742</v>
      </c>
    </row>
    <row r="14" spans="1:73" ht="15.75" x14ac:dyDescent="0.25">
      <c r="A14" s="61"/>
      <c r="C14" s="10">
        <v>10</v>
      </c>
      <c r="D14" s="47" t="s">
        <v>53</v>
      </c>
      <c r="E14" s="15" t="s">
        <v>129</v>
      </c>
      <c r="F14" s="15" t="s">
        <v>15</v>
      </c>
      <c r="G14" s="23" t="s">
        <v>46</v>
      </c>
      <c r="H14" s="22">
        <v>8</v>
      </c>
      <c r="I14" s="22">
        <v>4</v>
      </c>
      <c r="J14" s="40">
        <v>15.478909</v>
      </c>
      <c r="K14" s="40">
        <v>14.934397000000001</v>
      </c>
      <c r="L14" s="41">
        <f t="shared" si="0"/>
        <v>30.413305999999999</v>
      </c>
      <c r="M14" s="26">
        <v>12</v>
      </c>
      <c r="N14" s="25">
        <v>60</v>
      </c>
      <c r="O14" s="42">
        <f t="shared" si="12"/>
        <v>1824.79836</v>
      </c>
      <c r="P14" s="51">
        <v>0.84873949579831931</v>
      </c>
      <c r="Q14" s="51">
        <v>0.15126050420168066</v>
      </c>
      <c r="R14" s="42">
        <v>3877.7913907284765</v>
      </c>
      <c r="S14" s="2">
        <v>5</v>
      </c>
      <c r="T14" s="2">
        <v>5</v>
      </c>
      <c r="U14" s="2">
        <v>5</v>
      </c>
      <c r="V14" s="27">
        <f t="shared" si="7"/>
        <v>5</v>
      </c>
      <c r="W14" s="2">
        <v>5</v>
      </c>
      <c r="X14" s="2">
        <v>6</v>
      </c>
      <c r="Y14" s="2">
        <v>5</v>
      </c>
      <c r="Z14" s="27">
        <f t="shared" si="8"/>
        <v>5.390625</v>
      </c>
      <c r="AA14" s="27">
        <f t="shared" si="1"/>
        <v>5.1953125</v>
      </c>
      <c r="AB14" s="80">
        <v>50</v>
      </c>
      <c r="AC14" s="80">
        <v>33</v>
      </c>
      <c r="AD14" s="80">
        <v>50</v>
      </c>
      <c r="AE14" s="80">
        <v>33</v>
      </c>
      <c r="AF14" s="80">
        <v>46</v>
      </c>
      <c r="AG14" s="80">
        <v>26</v>
      </c>
      <c r="AH14" s="30">
        <f t="shared" si="9"/>
        <v>48.666666666666664</v>
      </c>
      <c r="AI14" s="30">
        <f t="shared" si="9"/>
        <v>30.666666666666668</v>
      </c>
      <c r="AJ14" s="30">
        <f t="shared" si="15"/>
        <v>79.333333333333329</v>
      </c>
      <c r="AK14" s="34">
        <f t="shared" si="13"/>
        <v>243.33333333333331</v>
      </c>
      <c r="AL14" s="34">
        <f t="shared" si="14"/>
        <v>165.3125</v>
      </c>
      <c r="AM14" s="25">
        <f t="shared" si="10"/>
        <v>408.64583333333331</v>
      </c>
      <c r="AN14" s="25">
        <v>67.455555555555534</v>
      </c>
      <c r="AO14" s="25">
        <v>55.900000000000027</v>
      </c>
      <c r="AP14" s="60">
        <f t="shared" si="11"/>
        <v>123.35555555555555</v>
      </c>
      <c r="AQ14" s="25">
        <f t="shared" si="2"/>
        <v>13.768095634986004</v>
      </c>
      <c r="AR14" s="25">
        <f t="shared" si="3"/>
        <v>16.029764221824681</v>
      </c>
      <c r="AS14" s="25">
        <f t="shared" si="4"/>
        <v>14.792996973518285</v>
      </c>
      <c r="AT14" s="40">
        <f t="shared" si="5"/>
        <v>2.5862575283334874</v>
      </c>
      <c r="AU14" s="40">
        <f t="shared" si="6"/>
        <v>2.125051992445059</v>
      </c>
      <c r="AV14" s="42">
        <v>1267.5059666666664</v>
      </c>
      <c r="AW14" s="42">
        <v>795.22230468750081</v>
      </c>
      <c r="AX14" s="42">
        <v>5.2089286301369846</v>
      </c>
      <c r="AY14" s="42">
        <v>4.8104184782608748</v>
      </c>
      <c r="AZ14" s="42">
        <v>15.720315516638374</v>
      </c>
      <c r="BA14" s="42">
        <v>11.069245045514727</v>
      </c>
      <c r="BB14" s="42">
        <v>81.8860015694043</v>
      </c>
      <c r="BC14" s="42">
        <v>53.247700907341674</v>
      </c>
      <c r="BD14" s="41">
        <v>2.0857142857142863</v>
      </c>
      <c r="BE14" s="41">
        <v>1.8775510204081634</v>
      </c>
      <c r="BF14" s="42">
        <v>9.9944444444444436</v>
      </c>
      <c r="BG14" s="42">
        <v>4.9222222222222216</v>
      </c>
      <c r="BH14" s="42">
        <v>599.66666666666663</v>
      </c>
      <c r="BI14" s="42">
        <v>295.33333333333331</v>
      </c>
      <c r="BJ14" s="42">
        <v>2.2249999999999992</v>
      </c>
      <c r="BK14" s="42">
        <v>2.491666666666668</v>
      </c>
      <c r="BL14" s="42">
        <v>12.219444444444443</v>
      </c>
      <c r="BM14" s="42">
        <v>7.4138888888888905</v>
      </c>
      <c r="BN14" s="42">
        <v>61</v>
      </c>
      <c r="BO14" s="42">
        <v>59</v>
      </c>
      <c r="BP14" s="42">
        <v>253.75260655737702</v>
      </c>
      <c r="BQ14" s="42">
        <v>253.12537288135596</v>
      </c>
      <c r="BR14" s="42">
        <v>9.830601092896174</v>
      </c>
      <c r="BS14" s="42">
        <v>5.0056497175141237</v>
      </c>
      <c r="BT14" s="78">
        <v>125.78125000000006</v>
      </c>
      <c r="BU14" s="78">
        <v>88.046875000000057</v>
      </c>
    </row>
    <row r="15" spans="1:73" ht="15.75" x14ac:dyDescent="0.25">
      <c r="A15" s="61"/>
      <c r="C15" s="10">
        <v>11</v>
      </c>
      <c r="D15" s="47" t="s">
        <v>52</v>
      </c>
      <c r="E15" s="15" t="s">
        <v>129</v>
      </c>
      <c r="F15" s="15" t="s">
        <v>15</v>
      </c>
      <c r="G15" s="23" t="s">
        <v>46</v>
      </c>
      <c r="H15" s="22">
        <v>8</v>
      </c>
      <c r="I15" s="22">
        <v>4</v>
      </c>
      <c r="J15" s="40">
        <v>13.211167</v>
      </c>
      <c r="K15" s="40">
        <v>11.562571999999999</v>
      </c>
      <c r="L15" s="41">
        <f t="shared" si="0"/>
        <v>24.773738999999999</v>
      </c>
      <c r="M15" s="26">
        <v>12</v>
      </c>
      <c r="N15" s="25">
        <v>60</v>
      </c>
      <c r="O15" s="42">
        <f t="shared" si="12"/>
        <v>1486.42434</v>
      </c>
      <c r="P15" s="51">
        <v>0.71684587813620071</v>
      </c>
      <c r="Q15" s="51">
        <v>0.28315412186379929</v>
      </c>
      <c r="R15" s="42">
        <v>4514.2440916764053</v>
      </c>
      <c r="S15" s="2">
        <v>4</v>
      </c>
      <c r="T15" s="2">
        <v>5</v>
      </c>
      <c r="U15" s="2">
        <v>4</v>
      </c>
      <c r="V15" s="27">
        <f t="shared" si="7"/>
        <v>4.390625</v>
      </c>
      <c r="W15" s="2">
        <v>4</v>
      </c>
      <c r="X15" s="2">
        <v>4</v>
      </c>
      <c r="Y15" s="2">
        <v>6</v>
      </c>
      <c r="Z15" s="27">
        <f t="shared" si="8"/>
        <v>4.765625</v>
      </c>
      <c r="AA15" s="27">
        <f t="shared" si="1"/>
        <v>4.578125</v>
      </c>
      <c r="AB15" s="80">
        <v>11</v>
      </c>
      <c r="AC15" s="80">
        <v>73</v>
      </c>
      <c r="AD15" s="80">
        <v>11</v>
      </c>
      <c r="AE15" s="80">
        <v>78</v>
      </c>
      <c r="AF15" s="80">
        <v>20</v>
      </c>
      <c r="AG15" s="80">
        <v>82</v>
      </c>
      <c r="AH15" s="30">
        <f t="shared" si="9"/>
        <v>14</v>
      </c>
      <c r="AI15" s="30">
        <f t="shared" si="9"/>
        <v>77.666666666666671</v>
      </c>
      <c r="AJ15" s="30">
        <f t="shared" si="15"/>
        <v>91.666666666666671</v>
      </c>
      <c r="AK15" s="34">
        <f t="shared" si="13"/>
        <v>61.46875</v>
      </c>
      <c r="AL15" s="34">
        <f t="shared" si="14"/>
        <v>370.13020833333337</v>
      </c>
      <c r="AM15" s="25">
        <f t="shared" si="10"/>
        <v>431.59895833333337</v>
      </c>
      <c r="AN15" s="25">
        <v>42.11666666666671</v>
      </c>
      <c r="AO15" s="25">
        <v>56.166666666666657</v>
      </c>
      <c r="AP15" s="60">
        <f t="shared" si="11"/>
        <v>98.28333333333336</v>
      </c>
      <c r="AQ15" s="25">
        <f t="shared" si="2"/>
        <v>18.820815670755817</v>
      </c>
      <c r="AR15" s="25">
        <f t="shared" si="3"/>
        <v>12.351708961424333</v>
      </c>
      <c r="AS15" s="25">
        <f t="shared" si="4"/>
        <v>15.123869832118022</v>
      </c>
      <c r="AT15" s="40">
        <f t="shared" si="5"/>
        <v>3.8054076213158572</v>
      </c>
      <c r="AU15" s="40">
        <f t="shared" si="6"/>
        <v>3.0369820852613363</v>
      </c>
      <c r="AV15" s="42">
        <v>384.94741755208338</v>
      </c>
      <c r="AW15" s="42">
        <v>2180.3284486979155</v>
      </c>
      <c r="AX15" s="42">
        <v>6.2624897619047619</v>
      </c>
      <c r="AY15" s="42">
        <v>5.8907065665235994</v>
      </c>
      <c r="AZ15" s="42">
        <v>4.6527872972917539</v>
      </c>
      <c r="BA15" s="42">
        <v>32.011061927513488</v>
      </c>
      <c r="BB15" s="42">
        <v>29.138032813610138</v>
      </c>
      <c r="BC15" s="42">
        <v>188.5677726977973</v>
      </c>
      <c r="BD15" s="41">
        <v>1.3548387096774193</v>
      </c>
      <c r="BE15" s="41">
        <v>1.294444444444445</v>
      </c>
      <c r="BF15" s="42">
        <v>7.0222222222222213</v>
      </c>
      <c r="BG15" s="42">
        <v>16.972222222222221</v>
      </c>
      <c r="BH15" s="42">
        <v>421.33333333333326</v>
      </c>
      <c r="BI15" s="42">
        <v>1018.3333333333333</v>
      </c>
      <c r="BJ15" s="42">
        <v>4.2222222222222232</v>
      </c>
      <c r="BK15" s="42">
        <v>3.6777777777777785</v>
      </c>
      <c r="BL15" s="42">
        <v>11.244444444444445</v>
      </c>
      <c r="BM15" s="42">
        <v>20.65</v>
      </c>
      <c r="BN15" s="42">
        <v>53</v>
      </c>
      <c r="BO15" s="42">
        <v>46</v>
      </c>
      <c r="BP15" s="42">
        <v>249.26730188679244</v>
      </c>
      <c r="BQ15" s="42">
        <v>251.3602608695652</v>
      </c>
      <c r="BR15" s="42">
        <v>7.9496855345911932</v>
      </c>
      <c r="BS15" s="42">
        <v>22.137681159420289</v>
      </c>
      <c r="BT15" s="78">
        <v>49.244791666666735</v>
      </c>
      <c r="BU15" s="78">
        <v>285.93750000000006</v>
      </c>
    </row>
    <row r="16" spans="1:73" ht="15.75" x14ac:dyDescent="0.25">
      <c r="A16" s="61"/>
      <c r="C16" s="10">
        <v>12</v>
      </c>
      <c r="D16" s="47" t="s">
        <v>57</v>
      </c>
      <c r="E16" s="15" t="s">
        <v>129</v>
      </c>
      <c r="F16" s="15" t="s">
        <v>15</v>
      </c>
      <c r="G16" s="23" t="s">
        <v>46</v>
      </c>
      <c r="H16" s="22">
        <v>8</v>
      </c>
      <c r="I16" s="22">
        <v>4</v>
      </c>
      <c r="J16" s="40">
        <v>22.139154000000001</v>
      </c>
      <c r="K16" s="40">
        <v>22.317945000000002</v>
      </c>
      <c r="L16" s="41">
        <f t="shared" si="0"/>
        <v>44.457098999999999</v>
      </c>
      <c r="M16" s="26">
        <v>22</v>
      </c>
      <c r="N16" s="25">
        <v>88</v>
      </c>
      <c r="O16" s="42">
        <f t="shared" si="12"/>
        <v>3912.2247120000002</v>
      </c>
      <c r="P16" s="51">
        <v>0.70588235294117652</v>
      </c>
      <c r="Q16" s="51">
        <v>0.29411764705882354</v>
      </c>
      <c r="R16" s="42">
        <v>9211.1048889754584</v>
      </c>
      <c r="S16" s="2">
        <v>8</v>
      </c>
      <c r="T16" s="2">
        <v>7</v>
      </c>
      <c r="U16" s="2">
        <v>3</v>
      </c>
      <c r="V16" s="27">
        <f t="shared" si="7"/>
        <v>5.6953125</v>
      </c>
      <c r="W16" s="2">
        <v>5</v>
      </c>
      <c r="X16" s="2">
        <v>5</v>
      </c>
      <c r="Y16" s="2">
        <v>6</v>
      </c>
      <c r="Z16" s="27">
        <f t="shared" si="8"/>
        <v>5.3828125</v>
      </c>
      <c r="AA16" s="27">
        <f t="shared" si="1"/>
        <v>5.5390625</v>
      </c>
      <c r="AB16" s="80">
        <v>68</v>
      </c>
      <c r="AC16" s="80">
        <v>52</v>
      </c>
      <c r="AD16" s="80">
        <v>57</v>
      </c>
      <c r="AE16" s="80">
        <v>41</v>
      </c>
      <c r="AF16" s="80">
        <v>69</v>
      </c>
      <c r="AG16" s="80">
        <v>36</v>
      </c>
      <c r="AH16" s="30">
        <f t="shared" si="9"/>
        <v>64.666666666666671</v>
      </c>
      <c r="AI16" s="30">
        <f t="shared" si="9"/>
        <v>43</v>
      </c>
      <c r="AJ16" s="30">
        <f t="shared" si="15"/>
        <v>107.66666666666667</v>
      </c>
      <c r="AK16" s="34">
        <f t="shared" si="13"/>
        <v>368.296875</v>
      </c>
      <c r="AL16" s="34">
        <f t="shared" si="14"/>
        <v>231.4609375</v>
      </c>
      <c r="AM16" s="25">
        <f t="shared" si="10"/>
        <v>599.7578125</v>
      </c>
      <c r="AN16" s="25">
        <v>82.166666666666657</v>
      </c>
      <c r="AO16" s="25">
        <v>86.505555555555588</v>
      </c>
      <c r="AP16" s="60">
        <f t="shared" si="11"/>
        <v>168.67222222222225</v>
      </c>
      <c r="AQ16" s="25">
        <f t="shared" si="2"/>
        <v>16.166522190669376</v>
      </c>
      <c r="AR16" s="25">
        <f t="shared" si="3"/>
        <v>15.479661293430089</v>
      </c>
      <c r="AS16" s="25">
        <f t="shared" si="4"/>
        <v>15.814257409176243</v>
      </c>
      <c r="AT16" s="40">
        <f t="shared" si="5"/>
        <v>2.4355582926227819</v>
      </c>
      <c r="AU16" s="40">
        <f t="shared" si="6"/>
        <v>2.354441671185747</v>
      </c>
      <c r="AV16" s="42">
        <v>3249.9320617968724</v>
      </c>
      <c r="AW16" s="42">
        <v>1484.9571841406246</v>
      </c>
      <c r="AX16" s="42">
        <v>8.8242184020618488</v>
      </c>
      <c r="AY16" s="42">
        <v>6.4155844186046469</v>
      </c>
      <c r="AZ16" s="42">
        <v>16.635544203721604</v>
      </c>
      <c r="BA16" s="42">
        <v>10.37106855044226</v>
      </c>
      <c r="BB16" s="42">
        <v>146.7956752907935</v>
      </c>
      <c r="BC16" s="42">
        <v>66.536465796498035</v>
      </c>
      <c r="BD16" s="41">
        <v>1.7798165137614683</v>
      </c>
      <c r="BE16" s="41">
        <v>2.0806451612903247</v>
      </c>
      <c r="BF16" s="42">
        <v>14.855555555555554</v>
      </c>
      <c r="BG16" s="42">
        <v>20.0888888888888</v>
      </c>
      <c r="BH16" s="42">
        <v>891.33333333333326</v>
      </c>
      <c r="BI16" s="42">
        <v>1205.333333333328</v>
      </c>
      <c r="BJ16" s="42">
        <v>10.216666666666667</v>
      </c>
      <c r="BK16" s="42">
        <v>9.0222222222222257</v>
      </c>
      <c r="BL16" s="42">
        <v>25.072222222222219</v>
      </c>
      <c r="BM16" s="42">
        <v>29.111111111111025</v>
      </c>
      <c r="BN16" s="42">
        <v>76</v>
      </c>
      <c r="BO16" s="42">
        <v>78</v>
      </c>
      <c r="BP16" s="42">
        <v>291.30465789473686</v>
      </c>
      <c r="BQ16" s="42">
        <v>286.12750000000005</v>
      </c>
      <c r="BR16" s="42">
        <v>11.728070175438596</v>
      </c>
      <c r="BS16" s="42">
        <v>15.452991452991386</v>
      </c>
      <c r="BT16" s="78">
        <v>195.57552083333346</v>
      </c>
      <c r="BU16" s="78">
        <v>111.24479166666676</v>
      </c>
    </row>
    <row r="17" spans="1:73" ht="15.75" x14ac:dyDescent="0.25">
      <c r="A17" s="61"/>
      <c r="C17" s="10">
        <v>13</v>
      </c>
      <c r="D17" s="47" t="s">
        <v>51</v>
      </c>
      <c r="E17" s="15" t="s">
        <v>129</v>
      </c>
      <c r="F17" s="15" t="s">
        <v>15</v>
      </c>
      <c r="G17" s="23" t="s">
        <v>46</v>
      </c>
      <c r="H17" s="22">
        <v>8</v>
      </c>
      <c r="I17" s="22">
        <v>4</v>
      </c>
      <c r="J17" s="40">
        <v>12.825424</v>
      </c>
      <c r="K17" s="40">
        <v>12.555235</v>
      </c>
      <c r="L17" s="41">
        <f t="shared" si="0"/>
        <v>25.380659000000001</v>
      </c>
      <c r="M17" s="26">
        <v>16</v>
      </c>
      <c r="N17" s="25">
        <v>80</v>
      </c>
      <c r="O17" s="42">
        <f t="shared" si="12"/>
        <v>2030.4527200000002</v>
      </c>
      <c r="P17" s="51">
        <v>0.91828793774319062</v>
      </c>
      <c r="Q17" s="51">
        <v>8.171206225680934E-2</v>
      </c>
      <c r="R17" s="42">
        <v>5844.622516556291</v>
      </c>
      <c r="S17" s="2">
        <v>6</v>
      </c>
      <c r="T17" s="2">
        <v>6</v>
      </c>
      <c r="U17" s="2">
        <v>7</v>
      </c>
      <c r="V17" s="27">
        <f t="shared" si="7"/>
        <v>6.3828125</v>
      </c>
      <c r="W17" s="2">
        <v>1</v>
      </c>
      <c r="X17" s="2">
        <v>8</v>
      </c>
      <c r="Y17" s="2">
        <v>6</v>
      </c>
      <c r="Z17" s="27">
        <f t="shared" si="8"/>
        <v>5.6484375</v>
      </c>
      <c r="AA17" s="27">
        <f t="shared" si="1"/>
        <v>6.015625</v>
      </c>
      <c r="AB17" s="80">
        <v>48</v>
      </c>
      <c r="AC17" s="80">
        <v>64</v>
      </c>
      <c r="AD17" s="80">
        <v>35</v>
      </c>
      <c r="AE17" s="80">
        <v>49</v>
      </c>
      <c r="AF17" s="80">
        <v>39</v>
      </c>
      <c r="AG17" s="80">
        <v>22</v>
      </c>
      <c r="AH17" s="30">
        <f t="shared" si="9"/>
        <v>40.666666666666664</v>
      </c>
      <c r="AI17" s="30">
        <f t="shared" si="9"/>
        <v>45</v>
      </c>
      <c r="AJ17" s="30">
        <f t="shared" si="15"/>
        <v>85.666666666666657</v>
      </c>
      <c r="AK17" s="34">
        <f t="shared" si="13"/>
        <v>259.56770833333331</v>
      </c>
      <c r="AL17" s="34">
        <f t="shared" si="14"/>
        <v>254.1796875</v>
      </c>
      <c r="AM17" s="25">
        <f t="shared" si="10"/>
        <v>513.74739583333326</v>
      </c>
      <c r="AN17" s="25">
        <v>56.094444444444463</v>
      </c>
      <c r="AO17" s="25">
        <v>62.088888888888874</v>
      </c>
      <c r="AP17" s="60">
        <f t="shared" si="11"/>
        <v>118.18333333333334</v>
      </c>
      <c r="AQ17" s="25">
        <f t="shared" si="2"/>
        <v>13.71838954144795</v>
      </c>
      <c r="AR17" s="25">
        <f t="shared" si="3"/>
        <v>12.132832677165355</v>
      </c>
      <c r="AS17" s="25">
        <f t="shared" si="4"/>
        <v>12.885400141023833</v>
      </c>
      <c r="AT17" s="40">
        <f t="shared" si="5"/>
        <v>3.3648521302053065</v>
      </c>
      <c r="AU17" s="40">
        <f t="shared" si="6"/>
        <v>2.8784824482671483</v>
      </c>
      <c r="AV17" s="42">
        <v>1540.5954111979158</v>
      </c>
      <c r="AW17" s="42">
        <v>1138.8761521874987</v>
      </c>
      <c r="AX17" s="42">
        <v>5.9352352459016364</v>
      </c>
      <c r="AY17" s="42">
        <v>4.4805946666666614</v>
      </c>
      <c r="AZ17" s="42">
        <v>20.238528436434798</v>
      </c>
      <c r="BA17" s="42">
        <v>20.244916761812902</v>
      </c>
      <c r="BB17" s="42">
        <v>120.12042730111034</v>
      </c>
      <c r="BC17" s="42">
        <v>90.709266070089384</v>
      </c>
      <c r="BD17" s="41">
        <v>1.4878048780487807</v>
      </c>
      <c r="BE17" s="41">
        <v>1.2616822429906545</v>
      </c>
      <c r="BF17" s="42">
        <v>5.2666666666667705</v>
      </c>
      <c r="BG17" s="42">
        <v>7.2777777777776542</v>
      </c>
      <c r="BH17" s="42">
        <v>316.00000000000625</v>
      </c>
      <c r="BI17" s="42">
        <v>436.66666666665924</v>
      </c>
      <c r="BJ17" s="42">
        <v>1.4055555555555965</v>
      </c>
      <c r="BK17" s="42">
        <v>0.88333333333332487</v>
      </c>
      <c r="BL17" s="42">
        <v>6.6722222222223664</v>
      </c>
      <c r="BM17" s="42">
        <v>8.16111111111098</v>
      </c>
      <c r="BN17" s="42">
        <v>50</v>
      </c>
      <c r="BO17" s="42">
        <v>50</v>
      </c>
      <c r="BP17" s="42">
        <v>256.50847999999996</v>
      </c>
      <c r="BQ17" s="42">
        <v>251.10470000000001</v>
      </c>
      <c r="BR17" s="42">
        <v>6.3200000000001246</v>
      </c>
      <c r="BS17" s="42">
        <v>8.7333333333331851</v>
      </c>
      <c r="BT17" s="78">
        <v>154.39062500000011</v>
      </c>
      <c r="BU17" s="78">
        <v>201.46093750000011</v>
      </c>
    </row>
    <row r="18" spans="1:73" ht="15.75" x14ac:dyDescent="0.25">
      <c r="A18" s="61"/>
      <c r="C18" s="10">
        <v>14</v>
      </c>
      <c r="D18" s="19" t="s">
        <v>2</v>
      </c>
      <c r="E18" s="15" t="s">
        <v>129</v>
      </c>
      <c r="F18" s="19" t="s">
        <v>14</v>
      </c>
      <c r="G18" s="23" t="s">
        <v>46</v>
      </c>
      <c r="H18" s="22">
        <v>8</v>
      </c>
      <c r="I18" s="22">
        <v>4</v>
      </c>
      <c r="J18" s="40">
        <v>8.4797019999999996</v>
      </c>
      <c r="K18" s="40">
        <v>8.5243859999999998</v>
      </c>
      <c r="L18" s="41">
        <f t="shared" si="0"/>
        <v>17.004087999999999</v>
      </c>
      <c r="M18" s="91">
        <v>16</v>
      </c>
      <c r="N18" s="42">
        <v>128</v>
      </c>
      <c r="O18" s="42">
        <f t="shared" si="12"/>
        <v>2176.5232639999999</v>
      </c>
      <c r="P18" s="51">
        <v>0.7859778597785978</v>
      </c>
      <c r="Q18" s="51">
        <v>0.2140221402214022</v>
      </c>
      <c r="R18" s="42">
        <v>8465.0564861706262</v>
      </c>
      <c r="S18" s="2">
        <v>9</v>
      </c>
      <c r="T18" s="2">
        <v>8</v>
      </c>
      <c r="U18" s="2">
        <v>9</v>
      </c>
      <c r="V18" s="27">
        <f t="shared" si="7"/>
        <v>8.609375</v>
      </c>
      <c r="W18" s="2">
        <v>1</v>
      </c>
      <c r="X18" s="2">
        <v>8</v>
      </c>
      <c r="Y18" s="2">
        <v>7</v>
      </c>
      <c r="Z18" s="27">
        <f t="shared" si="8"/>
        <v>6.03125</v>
      </c>
      <c r="AA18" s="27">
        <f t="shared" si="1"/>
        <v>7.3203125</v>
      </c>
      <c r="AB18" s="80">
        <v>30</v>
      </c>
      <c r="AC18" s="80">
        <v>50</v>
      </c>
      <c r="AD18" s="80">
        <v>44</v>
      </c>
      <c r="AE18" s="80">
        <v>57</v>
      </c>
      <c r="AF18" s="80">
        <v>40</v>
      </c>
      <c r="AG18" s="80">
        <v>50</v>
      </c>
      <c r="AH18" s="30">
        <f t="shared" si="9"/>
        <v>38</v>
      </c>
      <c r="AI18" s="30">
        <f t="shared" si="9"/>
        <v>52.333333333333336</v>
      </c>
      <c r="AJ18" s="30">
        <f t="shared" si="15"/>
        <v>90.333333333333343</v>
      </c>
      <c r="AK18" s="34">
        <f t="shared" si="13"/>
        <v>327.15625</v>
      </c>
      <c r="AL18" s="34">
        <f t="shared" si="14"/>
        <v>315.63541666666669</v>
      </c>
      <c r="AM18" s="25">
        <f t="shared" si="10"/>
        <v>642.79166666666674</v>
      </c>
      <c r="AN18" s="25">
        <v>41.04999999999999</v>
      </c>
      <c r="AO18" s="25">
        <v>42.188888888888933</v>
      </c>
      <c r="AP18" s="60">
        <f t="shared" si="11"/>
        <v>83.238888888888923</v>
      </c>
      <c r="AQ18" s="25">
        <f t="shared" si="2"/>
        <v>12.394205115712548</v>
      </c>
      <c r="AR18" s="25">
        <f t="shared" si="3"/>
        <v>12.123172083223585</v>
      </c>
      <c r="AS18" s="25">
        <f t="shared" si="4"/>
        <v>12.256834439030897</v>
      </c>
      <c r="AT18" s="40">
        <f t="shared" si="5"/>
        <v>5.1640123555290369</v>
      </c>
      <c r="AU18" s="40">
        <f t="shared" si="6"/>
        <v>3.8892561481808388</v>
      </c>
      <c r="AV18" s="42">
        <v>1496.2025039583334</v>
      </c>
      <c r="AW18" s="42">
        <v>1070.6616496874992</v>
      </c>
      <c r="AX18" s="42">
        <v>4.5733575438596477</v>
      </c>
      <c r="AY18" s="42">
        <v>3.3920833757961755</v>
      </c>
      <c r="AZ18" s="42">
        <v>38.581102260433227</v>
      </c>
      <c r="BA18" s="42">
        <v>37.027349144755611</v>
      </c>
      <c r="BB18" s="42">
        <v>176.44517507317281</v>
      </c>
      <c r="BC18" s="42">
        <v>125.59985548372624</v>
      </c>
      <c r="BD18" s="41">
        <v>1.2258064516129037</v>
      </c>
      <c r="BE18" s="41">
        <v>1.4537037037037031</v>
      </c>
      <c r="BF18" s="42">
        <v>8.1944444444445974</v>
      </c>
      <c r="BG18" s="42">
        <v>8.3166666666666078</v>
      </c>
      <c r="BH18" s="42">
        <v>491.66666666667584</v>
      </c>
      <c r="BI18" s="42">
        <v>498.99999999999648</v>
      </c>
      <c r="BJ18" s="42">
        <v>2.733333333333388</v>
      </c>
      <c r="BK18" s="42">
        <v>4.5000000000000657</v>
      </c>
      <c r="BL18" s="42">
        <v>10.927777777777985</v>
      </c>
      <c r="BM18" s="42">
        <v>12.816666666666674</v>
      </c>
      <c r="BN18" s="42">
        <v>35</v>
      </c>
      <c r="BO18" s="42">
        <v>36</v>
      </c>
      <c r="BP18" s="42">
        <v>242.27719999999999</v>
      </c>
      <c r="BQ18" s="42">
        <v>236.7885</v>
      </c>
      <c r="BR18" s="42">
        <v>14.04761904761931</v>
      </c>
      <c r="BS18" s="42">
        <v>13.861111111111013</v>
      </c>
      <c r="BT18" s="78">
        <v>186.96875000000011</v>
      </c>
      <c r="BU18" s="78">
        <v>217.12500000000011</v>
      </c>
    </row>
    <row r="19" spans="1:73" ht="15.75" x14ac:dyDescent="0.25">
      <c r="A19" s="61"/>
      <c r="C19" s="10">
        <v>15</v>
      </c>
      <c r="D19" s="19" t="s">
        <v>28</v>
      </c>
      <c r="E19" s="15" t="s">
        <v>129</v>
      </c>
      <c r="F19" s="19" t="s">
        <v>89</v>
      </c>
      <c r="G19" s="23" t="s">
        <v>46</v>
      </c>
      <c r="H19" s="22">
        <v>8</v>
      </c>
      <c r="I19" s="22">
        <v>4</v>
      </c>
      <c r="J19" s="40">
        <v>14.779892</v>
      </c>
      <c r="K19" s="40">
        <v>14.974726</v>
      </c>
      <c r="L19" s="41">
        <f t="shared" si="0"/>
        <v>29.754618000000001</v>
      </c>
      <c r="M19" s="91">
        <v>15</v>
      </c>
      <c r="N19" s="25">
        <v>75</v>
      </c>
      <c r="O19" s="42">
        <f t="shared" si="12"/>
        <v>2231.5963500000003</v>
      </c>
      <c r="P19" s="51">
        <v>0.78217821782178221</v>
      </c>
      <c r="Q19" s="51">
        <v>0.21782178217821782</v>
      </c>
      <c r="R19" s="42">
        <v>5957.5085703155437</v>
      </c>
      <c r="S19" s="2">
        <v>7</v>
      </c>
      <c r="T19" s="2">
        <v>4</v>
      </c>
      <c r="U19" s="2">
        <v>4</v>
      </c>
      <c r="V19" s="27">
        <f t="shared" si="7"/>
        <v>4.6796874999999991</v>
      </c>
      <c r="W19" s="2">
        <v>1</v>
      </c>
      <c r="X19" s="2">
        <v>4</v>
      </c>
      <c r="Y19" s="2">
        <v>5</v>
      </c>
      <c r="Z19" s="27">
        <f t="shared" si="8"/>
        <v>3.703125</v>
      </c>
      <c r="AA19" s="27">
        <f t="shared" si="1"/>
        <v>4.19140625</v>
      </c>
      <c r="AB19" s="80">
        <v>38</v>
      </c>
      <c r="AC19" s="80">
        <v>23</v>
      </c>
      <c r="AD19" s="80">
        <v>63</v>
      </c>
      <c r="AE19" s="80">
        <v>79</v>
      </c>
      <c r="AF19" s="80">
        <v>45</v>
      </c>
      <c r="AG19" s="80">
        <v>55</v>
      </c>
      <c r="AH19" s="30">
        <f t="shared" si="9"/>
        <v>48.666666666666664</v>
      </c>
      <c r="AI19" s="30">
        <f t="shared" si="9"/>
        <v>52.333333333333336</v>
      </c>
      <c r="AJ19" s="30">
        <f t="shared" si="15"/>
        <v>101</v>
      </c>
      <c r="AK19" s="34">
        <f t="shared" si="13"/>
        <v>227.7447916666666</v>
      </c>
      <c r="AL19" s="34">
        <f t="shared" si="14"/>
        <v>193.796875</v>
      </c>
      <c r="AM19" s="25">
        <f t="shared" si="10"/>
        <v>421.54166666666663</v>
      </c>
      <c r="AN19" s="25">
        <v>65.666666666666671</v>
      </c>
      <c r="AO19" s="25">
        <v>76.638888888888886</v>
      </c>
      <c r="AP19" s="60">
        <f t="shared" si="11"/>
        <v>142.30555555555554</v>
      </c>
      <c r="AQ19" s="25">
        <f t="shared" si="2"/>
        <v>13.504469847715734</v>
      </c>
      <c r="AR19" s="25">
        <f t="shared" si="3"/>
        <v>11.723598463211308</v>
      </c>
      <c r="AS19" s="25">
        <f t="shared" si="4"/>
        <v>12.545378660940857</v>
      </c>
      <c r="AT19" s="40">
        <f t="shared" si="5"/>
        <v>3.3800752780889249</v>
      </c>
      <c r="AU19" s="40">
        <f t="shared" si="6"/>
        <v>2.6696174558250836</v>
      </c>
      <c r="AV19" s="42">
        <v>1108.2404115625006</v>
      </c>
      <c r="AW19" s="42">
        <v>861.56791453125277</v>
      </c>
      <c r="AX19" s="42">
        <v>4.8661504109589071</v>
      </c>
      <c r="AY19" s="42">
        <v>4.4457265605095682</v>
      </c>
      <c r="AZ19" s="42">
        <v>15.409097148116283</v>
      </c>
      <c r="BA19" s="42">
        <v>12.941597395504932</v>
      </c>
      <c r="BB19" s="42">
        <v>74.982984419811771</v>
      </c>
      <c r="BC19" s="42">
        <v>57.53480327661773</v>
      </c>
      <c r="BD19" s="41">
        <v>1.3773584905660365</v>
      </c>
      <c r="BE19" s="41">
        <v>1.6185567010309256</v>
      </c>
      <c r="BF19" s="42">
        <v>10.733333333333333</v>
      </c>
      <c r="BG19" s="42">
        <v>16.050000000000004</v>
      </c>
      <c r="BH19" s="42">
        <v>644</v>
      </c>
      <c r="BI19" s="42">
        <v>963.00000000000023</v>
      </c>
      <c r="BJ19" s="42">
        <v>4.9444444444444455</v>
      </c>
      <c r="BK19" s="42">
        <v>7.069444444444442</v>
      </c>
      <c r="BL19" s="42">
        <v>15.677777777777779</v>
      </c>
      <c r="BM19" s="42">
        <v>23.119444444444447</v>
      </c>
      <c r="BN19" s="42">
        <v>55</v>
      </c>
      <c r="BO19" s="42">
        <v>57</v>
      </c>
      <c r="BP19" s="42">
        <v>268.72530909090909</v>
      </c>
      <c r="BQ19" s="42">
        <v>262.71449122807019</v>
      </c>
      <c r="BR19" s="42">
        <v>11.709090909090909</v>
      </c>
      <c r="BS19" s="42">
        <v>16.894736842105267</v>
      </c>
      <c r="BT19" s="78">
        <v>130.84375000000011</v>
      </c>
      <c r="BU19" s="78">
        <v>119.73437500000011</v>
      </c>
    </row>
    <row r="20" spans="1:73" ht="15.75" x14ac:dyDescent="0.25">
      <c r="A20" s="61"/>
      <c r="C20" s="10">
        <v>16</v>
      </c>
      <c r="D20" s="47" t="s">
        <v>63</v>
      </c>
      <c r="E20" s="15" t="s">
        <v>129</v>
      </c>
      <c r="F20" s="47" t="s">
        <v>84</v>
      </c>
      <c r="G20" s="23" t="s">
        <v>46</v>
      </c>
      <c r="H20" s="22">
        <v>8</v>
      </c>
      <c r="I20" s="22">
        <v>4</v>
      </c>
      <c r="J20" s="40">
        <v>15.870765</v>
      </c>
      <c r="K20" s="40">
        <v>16.135849</v>
      </c>
      <c r="L20" s="41">
        <f t="shared" si="0"/>
        <v>32.006613999999999</v>
      </c>
      <c r="M20" s="91">
        <v>11</v>
      </c>
      <c r="N20" s="25">
        <v>55</v>
      </c>
      <c r="O20" s="42">
        <f t="shared" si="12"/>
        <v>1760.3637699999999</v>
      </c>
      <c r="P20" s="51">
        <v>0.74121405750798719</v>
      </c>
      <c r="Q20" s="51">
        <v>0.25878594249201275</v>
      </c>
      <c r="R20" s="42">
        <v>5099.7844760420721</v>
      </c>
      <c r="S20" s="2">
        <v>7</v>
      </c>
      <c r="T20" s="2">
        <v>2</v>
      </c>
      <c r="U20" s="2">
        <v>5</v>
      </c>
      <c r="V20" s="27">
        <f t="shared" si="7"/>
        <v>4.28125</v>
      </c>
      <c r="W20" s="2">
        <v>3</v>
      </c>
      <c r="X20" s="2">
        <v>2</v>
      </c>
      <c r="Y20" s="2">
        <v>5</v>
      </c>
      <c r="Z20" s="27">
        <f t="shared" si="8"/>
        <v>3.375</v>
      </c>
      <c r="AA20" s="27">
        <f t="shared" si="1"/>
        <v>3.828125</v>
      </c>
      <c r="AB20" s="80">
        <v>87</v>
      </c>
      <c r="AC20" s="80">
        <v>55</v>
      </c>
      <c r="AD20" s="80">
        <v>64</v>
      </c>
      <c r="AE20" s="80">
        <v>49</v>
      </c>
      <c r="AF20" s="80">
        <v>36</v>
      </c>
      <c r="AG20" s="80">
        <v>22</v>
      </c>
      <c r="AH20" s="30">
        <f t="shared" si="9"/>
        <v>62.333333333333336</v>
      </c>
      <c r="AI20" s="30">
        <f t="shared" si="9"/>
        <v>42</v>
      </c>
      <c r="AJ20" s="30">
        <f t="shared" si="15"/>
        <v>104.33333333333334</v>
      </c>
      <c r="AK20" s="34">
        <f t="shared" si="13"/>
        <v>266.86458333333337</v>
      </c>
      <c r="AL20" s="34">
        <f t="shared" si="14"/>
        <v>141.75</v>
      </c>
      <c r="AM20" s="25">
        <f t="shared" si="10"/>
        <v>408.61458333333337</v>
      </c>
      <c r="AN20" s="25">
        <v>63.383333333333326</v>
      </c>
      <c r="AO20" s="25">
        <v>58.388888888888886</v>
      </c>
      <c r="AP20" s="60">
        <f t="shared" si="11"/>
        <v>121.77222222222221</v>
      </c>
      <c r="AQ20" s="25">
        <f t="shared" si="2"/>
        <v>15.023600841440969</v>
      </c>
      <c r="AR20" s="25">
        <f t="shared" si="3"/>
        <v>16.581081750713608</v>
      </c>
      <c r="AS20" s="25">
        <f t="shared" si="4"/>
        <v>15.770401532916647</v>
      </c>
      <c r="AT20" s="40">
        <f t="shared" si="5"/>
        <v>3.33493996129743</v>
      </c>
      <c r="AU20" s="40">
        <f t="shared" si="6"/>
        <v>2.8970060409968972</v>
      </c>
      <c r="AV20" s="42">
        <v>1290.5365892708355</v>
      </c>
      <c r="AW20" s="42">
        <v>659.65224375000412</v>
      </c>
      <c r="AX20" s="42">
        <v>4.8359230481283504</v>
      </c>
      <c r="AY20" s="42">
        <v>4.6536313492063783</v>
      </c>
      <c r="AZ20" s="42">
        <v>16.814853180255223</v>
      </c>
      <c r="BA20" s="42">
        <v>8.7847872151009838</v>
      </c>
      <c r="BB20" s="42">
        <v>81.315336045290536</v>
      </c>
      <c r="BC20" s="42">
        <v>40.881161180301334</v>
      </c>
      <c r="BD20" s="41">
        <v>1.5982905982905966</v>
      </c>
      <c r="BE20" s="41">
        <v>1.3548387096774166</v>
      </c>
      <c r="BF20" s="42">
        <v>14.15</v>
      </c>
      <c r="BG20" s="42">
        <v>14.944444444444443</v>
      </c>
      <c r="BH20" s="42">
        <v>849</v>
      </c>
      <c r="BI20" s="42">
        <v>896.66666666666652</v>
      </c>
      <c r="BJ20" s="42">
        <v>5.8222222222222229</v>
      </c>
      <c r="BK20" s="42">
        <v>3.6166666666666667</v>
      </c>
      <c r="BL20" s="42">
        <v>19.972222222222221</v>
      </c>
      <c r="BM20" s="42">
        <v>18.561111111111114</v>
      </c>
      <c r="BN20" s="42">
        <v>57</v>
      </c>
      <c r="BO20" s="42">
        <v>60</v>
      </c>
      <c r="BP20" s="42">
        <v>278.43447368421056</v>
      </c>
      <c r="BQ20" s="42">
        <v>268.93081666666666</v>
      </c>
      <c r="BR20" s="42">
        <v>14.894736842105264</v>
      </c>
      <c r="BS20" s="42">
        <v>14.944444444444441</v>
      </c>
      <c r="BT20" s="78">
        <v>131.62500000000011</v>
      </c>
      <c r="BU20" s="78">
        <v>106.31250000000011</v>
      </c>
    </row>
    <row r="21" spans="1:73" ht="15.75" x14ac:dyDescent="0.25">
      <c r="A21" s="61"/>
      <c r="C21" s="10">
        <v>17</v>
      </c>
      <c r="D21" s="15" t="s">
        <v>31</v>
      </c>
      <c r="E21" s="15" t="s">
        <v>129</v>
      </c>
      <c r="F21" s="19" t="s">
        <v>90</v>
      </c>
      <c r="G21" s="23" t="s">
        <v>46</v>
      </c>
      <c r="H21" s="22">
        <v>8</v>
      </c>
      <c r="I21" s="22">
        <v>4</v>
      </c>
      <c r="J21" s="40">
        <v>15.232851999999999</v>
      </c>
      <c r="K21" s="40">
        <v>14.599887000000001</v>
      </c>
      <c r="L21" s="41">
        <f t="shared" si="0"/>
        <v>29.832739</v>
      </c>
      <c r="M21" s="26">
        <v>19</v>
      </c>
      <c r="N21" s="25">
        <v>76</v>
      </c>
      <c r="O21" s="42">
        <f t="shared" si="12"/>
        <v>2267.2881640000001</v>
      </c>
      <c r="P21" s="51">
        <v>0.69741697416974169</v>
      </c>
      <c r="Q21" s="51">
        <v>0.30258302583025831</v>
      </c>
      <c r="R21" s="42">
        <v>8274.0290222049098</v>
      </c>
      <c r="S21" s="2">
        <v>6</v>
      </c>
      <c r="T21" s="2">
        <v>8</v>
      </c>
      <c r="U21" s="2">
        <v>6</v>
      </c>
      <c r="V21" s="27">
        <f t="shared" si="7"/>
        <v>6.78125</v>
      </c>
      <c r="W21" s="2">
        <v>3</v>
      </c>
      <c r="X21" s="2">
        <v>4</v>
      </c>
      <c r="Y21" s="2">
        <v>4</v>
      </c>
      <c r="Z21" s="27">
        <f t="shared" si="8"/>
        <v>3.7734375</v>
      </c>
      <c r="AA21" s="27">
        <f t="shared" si="1"/>
        <v>5.27734375</v>
      </c>
      <c r="AB21" s="80">
        <v>61</v>
      </c>
      <c r="AC21" s="80">
        <v>47</v>
      </c>
      <c r="AD21" s="80">
        <v>48</v>
      </c>
      <c r="AE21" s="80">
        <v>18</v>
      </c>
      <c r="AF21" s="80">
        <v>72</v>
      </c>
      <c r="AG21" s="80">
        <v>25</v>
      </c>
      <c r="AH21" s="30">
        <f t="shared" si="9"/>
        <v>60.333333333333336</v>
      </c>
      <c r="AI21" s="30">
        <f t="shared" si="9"/>
        <v>30</v>
      </c>
      <c r="AJ21" s="30">
        <f t="shared" si="15"/>
        <v>90.333333333333343</v>
      </c>
      <c r="AK21" s="34">
        <f t="shared" si="13"/>
        <v>409.13541666666669</v>
      </c>
      <c r="AL21" s="34">
        <f t="shared" si="14"/>
        <v>113.203125</v>
      </c>
      <c r="AM21" s="25">
        <f t="shared" si="10"/>
        <v>522.33854166666674</v>
      </c>
      <c r="AN21" s="25">
        <v>61.350000000000023</v>
      </c>
      <c r="AO21" s="25">
        <v>61.233333333333313</v>
      </c>
      <c r="AP21" s="60">
        <f t="shared" si="11"/>
        <v>122.58333333333334</v>
      </c>
      <c r="AQ21" s="25">
        <f t="shared" si="2"/>
        <v>14.897654767726156</v>
      </c>
      <c r="AR21" s="25">
        <f t="shared" si="3"/>
        <v>14.305822863364186</v>
      </c>
      <c r="AS21" s="25">
        <f t="shared" si="4"/>
        <v>14.60202044867437</v>
      </c>
      <c r="AT21" s="40">
        <f t="shared" si="5"/>
        <v>3.3177492517761182</v>
      </c>
      <c r="AU21" s="40">
        <f t="shared" si="6"/>
        <v>3.6493063182615852</v>
      </c>
      <c r="AV21" s="42">
        <v>1913.372115520837</v>
      </c>
      <c r="AW21" s="42">
        <v>494.71555492187701</v>
      </c>
      <c r="AX21" s="42">
        <v>4.6766230386740419</v>
      </c>
      <c r="AY21" s="42">
        <v>4.3701581111111292</v>
      </c>
      <c r="AZ21" s="42">
        <v>26.858753480088083</v>
      </c>
      <c r="BA21" s="42">
        <v>7.7536987101338521</v>
      </c>
      <c r="BB21" s="42">
        <v>125.60826531504652</v>
      </c>
      <c r="BC21" s="42">
        <v>33.884889309203352</v>
      </c>
      <c r="BD21" s="41">
        <v>1.3609022556390971</v>
      </c>
      <c r="BE21" s="41">
        <v>1.7307692307692271</v>
      </c>
      <c r="BF21" s="42">
        <v>8.4833333333334338</v>
      </c>
      <c r="BG21" s="42">
        <v>9.8222222222222744</v>
      </c>
      <c r="BH21" s="42">
        <v>509.00000000000603</v>
      </c>
      <c r="BI21" s="42">
        <v>589.33333333333644</v>
      </c>
      <c r="BJ21" s="42">
        <v>2.9500000000000615</v>
      </c>
      <c r="BK21" s="42">
        <v>9.4583333333332682</v>
      </c>
      <c r="BL21" s="42">
        <v>11.433333333333495</v>
      </c>
      <c r="BM21" s="42">
        <v>19.280555555555541</v>
      </c>
      <c r="BN21" s="42">
        <v>55</v>
      </c>
      <c r="BO21" s="42">
        <v>62</v>
      </c>
      <c r="BP21" s="42">
        <v>276.96094545454548</v>
      </c>
      <c r="BQ21" s="42">
        <v>235.4820483870968</v>
      </c>
      <c r="BR21" s="42">
        <v>9.2545454545455641</v>
      </c>
      <c r="BS21" s="42">
        <v>9.5053763440860717</v>
      </c>
      <c r="BT21" s="78">
        <v>167.28906249999989</v>
      </c>
      <c r="BU21" s="78">
        <v>65.406249999999886</v>
      </c>
    </row>
    <row r="22" spans="1:73" ht="15.75" x14ac:dyDescent="0.25">
      <c r="A22" s="61"/>
      <c r="C22" s="10">
        <v>18</v>
      </c>
      <c r="D22" s="47" t="s">
        <v>65</v>
      </c>
      <c r="E22" s="15" t="s">
        <v>129</v>
      </c>
      <c r="F22" s="47" t="s">
        <v>84</v>
      </c>
      <c r="G22" s="23" t="s">
        <v>46</v>
      </c>
      <c r="H22" s="22">
        <v>8</v>
      </c>
      <c r="I22" s="22">
        <v>4</v>
      </c>
      <c r="J22" s="40">
        <v>16.879065000000001</v>
      </c>
      <c r="K22" s="40">
        <v>17.066288</v>
      </c>
      <c r="L22" s="41">
        <f t="shared" si="0"/>
        <v>33.945352999999997</v>
      </c>
      <c r="M22" s="91">
        <v>13</v>
      </c>
      <c r="N22" s="25">
        <v>65</v>
      </c>
      <c r="O22" s="42">
        <f t="shared" si="12"/>
        <v>2206.4479449999999</v>
      </c>
      <c r="P22" s="51">
        <v>0.91249999999999998</v>
      </c>
      <c r="Q22" s="51">
        <v>8.7499999999999994E-2</v>
      </c>
      <c r="R22" s="42">
        <v>5472</v>
      </c>
      <c r="S22" s="2">
        <v>6</v>
      </c>
      <c r="T22" s="2">
        <v>5</v>
      </c>
      <c r="U22" s="2">
        <v>2</v>
      </c>
      <c r="V22" s="27">
        <f t="shared" si="7"/>
        <v>4.078125</v>
      </c>
      <c r="W22" s="2">
        <v>6</v>
      </c>
      <c r="X22" s="2">
        <v>3</v>
      </c>
      <c r="Y22" s="2">
        <v>4</v>
      </c>
      <c r="Z22" s="27">
        <f t="shared" si="8"/>
        <v>4.0624999999999991</v>
      </c>
      <c r="AA22" s="27">
        <f t="shared" si="1"/>
        <v>4.0703125</v>
      </c>
      <c r="AB22" s="80">
        <v>63</v>
      </c>
      <c r="AC22" s="80">
        <v>22</v>
      </c>
      <c r="AD22" s="80">
        <v>32</v>
      </c>
      <c r="AE22" s="80">
        <v>34</v>
      </c>
      <c r="AF22" s="80">
        <v>57</v>
      </c>
      <c r="AG22" s="80">
        <v>32</v>
      </c>
      <c r="AH22" s="30">
        <f t="shared" si="9"/>
        <v>50.666666666666664</v>
      </c>
      <c r="AI22" s="30">
        <f t="shared" si="9"/>
        <v>29.333333333333332</v>
      </c>
      <c r="AJ22" s="30">
        <f t="shared" si="15"/>
        <v>80</v>
      </c>
      <c r="AK22" s="34">
        <f t="shared" si="13"/>
        <v>206.625</v>
      </c>
      <c r="AL22" s="34">
        <f t="shared" si="14"/>
        <v>119.16666666666663</v>
      </c>
      <c r="AM22" s="25">
        <f t="shared" si="10"/>
        <v>325.79166666666663</v>
      </c>
      <c r="AN22" s="25">
        <v>60.922222222222238</v>
      </c>
      <c r="AO22" s="25">
        <v>72.266666666666694</v>
      </c>
      <c r="AP22" s="60">
        <f t="shared" si="11"/>
        <v>133.18888888888893</v>
      </c>
      <c r="AQ22" s="25">
        <f t="shared" si="2"/>
        <v>16.623554805763263</v>
      </c>
      <c r="AR22" s="25">
        <f t="shared" si="3"/>
        <v>14.169427306273057</v>
      </c>
      <c r="AS22" s="25">
        <f t="shared" si="4"/>
        <v>15.291975156419447</v>
      </c>
      <c r="AT22" s="40">
        <f t="shared" si="5"/>
        <v>2.3579353231941043</v>
      </c>
      <c r="AU22" s="40">
        <f t="shared" si="6"/>
        <v>2.4800041226442802</v>
      </c>
      <c r="AV22" s="42">
        <v>958.08686109375242</v>
      </c>
      <c r="AW22" s="42">
        <v>663.61622708333607</v>
      </c>
      <c r="AX22" s="42">
        <v>4.636839013157906</v>
      </c>
      <c r="AY22" s="42">
        <v>5.5688075000000232</v>
      </c>
      <c r="AZ22" s="42">
        <v>12.241495604170018</v>
      </c>
      <c r="BA22" s="42">
        <v>6.9825768009227698</v>
      </c>
      <c r="BB22" s="42">
        <v>56.761844396816549</v>
      </c>
      <c r="BC22" s="42">
        <v>38.884626058304889</v>
      </c>
      <c r="BD22" s="41">
        <v>1.6703296703296684</v>
      </c>
      <c r="BE22" s="41">
        <v>1.7254901960784281</v>
      </c>
      <c r="BF22" s="42">
        <v>7.2055555555555184</v>
      </c>
      <c r="BG22" s="42">
        <v>6.3611111111110574</v>
      </c>
      <c r="BH22" s="42">
        <v>432.3333333333311</v>
      </c>
      <c r="BI22" s="42">
        <v>381.66666666666345</v>
      </c>
      <c r="BJ22" s="42">
        <v>1.0944444444444463</v>
      </c>
      <c r="BK22" s="42">
        <v>4.4833333333334746</v>
      </c>
      <c r="BL22" s="42">
        <v>8.2999999999999652</v>
      </c>
      <c r="BM22" s="42">
        <v>10.844444444444532</v>
      </c>
      <c r="BN22" s="42">
        <v>59</v>
      </c>
      <c r="BO22" s="42">
        <v>66</v>
      </c>
      <c r="BP22" s="42">
        <v>286.0858474576271</v>
      </c>
      <c r="BQ22" s="42">
        <v>258.58012121212118</v>
      </c>
      <c r="BR22" s="42">
        <v>7.3276836158191712</v>
      </c>
      <c r="BS22" s="42">
        <v>5.782828282828234</v>
      </c>
      <c r="BT22" s="78">
        <v>123.22916666666654</v>
      </c>
      <c r="BU22" s="78">
        <v>69.062499999999901</v>
      </c>
    </row>
    <row r="23" spans="1:73" ht="15.75" x14ac:dyDescent="0.25">
      <c r="A23" s="61"/>
      <c r="C23" s="10">
        <v>19</v>
      </c>
      <c r="D23" s="19" t="s">
        <v>29</v>
      </c>
      <c r="E23" s="15" t="s">
        <v>129</v>
      </c>
      <c r="F23" s="19" t="s">
        <v>89</v>
      </c>
      <c r="G23" s="23" t="s">
        <v>46</v>
      </c>
      <c r="H23" s="22">
        <v>8</v>
      </c>
      <c r="I23" s="22">
        <v>4</v>
      </c>
      <c r="J23" s="40">
        <v>13.341137</v>
      </c>
      <c r="K23" s="40">
        <v>13.087267000000001</v>
      </c>
      <c r="L23" s="41">
        <f t="shared" si="0"/>
        <v>26.428404</v>
      </c>
      <c r="M23" s="91">
        <v>15</v>
      </c>
      <c r="N23" s="25">
        <v>90</v>
      </c>
      <c r="O23" s="42">
        <f t="shared" si="12"/>
        <v>2378.55636</v>
      </c>
      <c r="P23" s="51">
        <v>0.74558303886925792</v>
      </c>
      <c r="Q23" s="51">
        <v>0.25441696113074203</v>
      </c>
      <c r="R23" s="42">
        <v>4813.980522010128</v>
      </c>
      <c r="S23" s="2">
        <v>5</v>
      </c>
      <c r="T23" s="2">
        <v>5</v>
      </c>
      <c r="U23" s="2">
        <v>4</v>
      </c>
      <c r="V23" s="27">
        <f t="shared" si="7"/>
        <v>4.6171875</v>
      </c>
      <c r="W23" s="2">
        <v>3</v>
      </c>
      <c r="X23" s="2">
        <v>5</v>
      </c>
      <c r="Y23" s="2">
        <v>5</v>
      </c>
      <c r="Z23" s="27">
        <f t="shared" si="8"/>
        <v>4.546875</v>
      </c>
      <c r="AA23" s="27">
        <f t="shared" si="1"/>
        <v>4.58203125</v>
      </c>
      <c r="AB23" s="80">
        <v>78</v>
      </c>
      <c r="AC23" s="80">
        <v>29</v>
      </c>
      <c r="AD23" s="80">
        <v>41</v>
      </c>
      <c r="AE23" s="80">
        <v>34</v>
      </c>
      <c r="AF23" s="80">
        <v>59</v>
      </c>
      <c r="AG23" s="80">
        <v>42</v>
      </c>
      <c r="AH23" s="30">
        <f t="shared" si="9"/>
        <v>59.333333333333336</v>
      </c>
      <c r="AI23" s="30">
        <f t="shared" si="9"/>
        <v>35</v>
      </c>
      <c r="AJ23" s="30">
        <f t="shared" si="15"/>
        <v>94.333333333333343</v>
      </c>
      <c r="AK23" s="34">
        <f t="shared" si="13"/>
        <v>273.953125</v>
      </c>
      <c r="AL23" s="34">
        <f t="shared" si="14"/>
        <v>159.140625</v>
      </c>
      <c r="AM23" s="25">
        <f t="shared" si="10"/>
        <v>433.09375</v>
      </c>
      <c r="AN23" s="25">
        <v>56.805555555555564</v>
      </c>
      <c r="AO23" s="25">
        <v>66.449999999999974</v>
      </c>
      <c r="AP23" s="60">
        <f t="shared" si="11"/>
        <v>123.25555555555553</v>
      </c>
      <c r="AQ23" s="25">
        <f t="shared" si="2"/>
        <v>14.091372088019558</v>
      </c>
      <c r="AR23" s="25">
        <f t="shared" si="3"/>
        <v>11.816945372460502</v>
      </c>
      <c r="AS23" s="25">
        <f t="shared" si="4"/>
        <v>12.86517457856306</v>
      </c>
      <c r="AT23" s="40">
        <f t="shared" si="5"/>
        <v>3.5764563800597555</v>
      </c>
      <c r="AU23" s="40">
        <f t="shared" si="6"/>
        <v>2.0239085366932938</v>
      </c>
      <c r="AV23" s="42">
        <v>1424.4121321875023</v>
      </c>
      <c r="AW23" s="42">
        <v>698.15539328125203</v>
      </c>
      <c r="AX23" s="42">
        <v>5.1994739325842776</v>
      </c>
      <c r="AY23" s="42">
        <v>4.387034380952394</v>
      </c>
      <c r="AZ23" s="42">
        <v>20.534466065373589</v>
      </c>
      <c r="BA23" s="42">
        <v>12.159958607094971</v>
      </c>
      <c r="BB23" s="42">
        <v>106.76842102644642</v>
      </c>
      <c r="BC23" s="42">
        <v>53.346156480283625</v>
      </c>
      <c r="BD23" s="41">
        <v>1.6181818181818168</v>
      </c>
      <c r="BE23" s="41">
        <v>1.6666666666666641</v>
      </c>
      <c r="BF23" s="42">
        <v>9.0666666666666984</v>
      </c>
      <c r="BG23" s="42">
        <v>13.716666666666653</v>
      </c>
      <c r="BH23" s="42">
        <v>544.00000000000193</v>
      </c>
      <c r="BI23" s="42">
        <v>822.9999999999992</v>
      </c>
      <c r="BJ23" s="42">
        <v>2.7888888888888528</v>
      </c>
      <c r="BK23" s="42">
        <v>4.7944444444445189</v>
      </c>
      <c r="BL23" s="42">
        <v>11.855555555555551</v>
      </c>
      <c r="BM23" s="42">
        <v>18.51111111111117</v>
      </c>
      <c r="BN23" s="42">
        <v>56</v>
      </c>
      <c r="BO23" s="42">
        <v>59</v>
      </c>
      <c r="BP23" s="42">
        <v>238.23458928571429</v>
      </c>
      <c r="BQ23" s="42">
        <v>221.81808474576272</v>
      </c>
      <c r="BR23" s="42">
        <v>9.7142857142857491</v>
      </c>
      <c r="BS23" s="42">
        <v>13.949152542372868</v>
      </c>
      <c r="BT23" s="78">
        <v>166.71874999999991</v>
      </c>
      <c r="BU23" s="78">
        <v>95.484374999999915</v>
      </c>
    </row>
    <row r="24" spans="1:73" ht="15.75" x14ac:dyDescent="0.25">
      <c r="A24" s="61"/>
      <c r="C24" s="10">
        <v>20</v>
      </c>
      <c r="D24" s="47" t="s">
        <v>37</v>
      </c>
      <c r="E24" s="15" t="s">
        <v>129</v>
      </c>
      <c r="F24" s="15" t="s">
        <v>15</v>
      </c>
      <c r="G24" s="23" t="s">
        <v>46</v>
      </c>
      <c r="H24" s="22">
        <v>8</v>
      </c>
      <c r="I24" s="22">
        <v>4</v>
      </c>
      <c r="J24" s="40">
        <v>15.712287999999999</v>
      </c>
      <c r="K24" s="40">
        <v>14.535671000000001</v>
      </c>
      <c r="L24" s="41">
        <f t="shared" si="0"/>
        <v>30.247959000000002</v>
      </c>
      <c r="M24" s="26">
        <v>17</v>
      </c>
      <c r="N24" s="25">
        <v>85</v>
      </c>
      <c r="O24" s="42">
        <f t="shared" si="12"/>
        <v>2571.0765150000002</v>
      </c>
      <c r="P24" s="51">
        <v>0.88803088803088803</v>
      </c>
      <c r="Q24" s="51">
        <v>0.11196911196911197</v>
      </c>
      <c r="R24" s="42">
        <v>6268.2947344500708</v>
      </c>
      <c r="S24" s="2">
        <v>7</v>
      </c>
      <c r="T24" s="2">
        <v>6</v>
      </c>
      <c r="U24" s="2">
        <v>5</v>
      </c>
      <c r="V24" s="27">
        <f t="shared" si="7"/>
        <v>5.8437499999999991</v>
      </c>
      <c r="W24" s="2">
        <v>3</v>
      </c>
      <c r="X24" s="2">
        <v>6</v>
      </c>
      <c r="Y24" s="2">
        <v>7</v>
      </c>
      <c r="Z24" s="27">
        <f t="shared" si="8"/>
        <v>5.703125</v>
      </c>
      <c r="AA24" s="27">
        <f t="shared" si="1"/>
        <v>5.7734375</v>
      </c>
      <c r="AB24" s="80">
        <v>58</v>
      </c>
      <c r="AC24" s="80">
        <v>43</v>
      </c>
      <c r="AD24" s="80">
        <v>45</v>
      </c>
      <c r="AE24" s="80">
        <v>21</v>
      </c>
      <c r="AF24" s="80">
        <v>55</v>
      </c>
      <c r="AG24" s="80">
        <v>41</v>
      </c>
      <c r="AH24" s="30">
        <f t="shared" si="9"/>
        <v>52.666666666666664</v>
      </c>
      <c r="AI24" s="30">
        <f t="shared" si="9"/>
        <v>35</v>
      </c>
      <c r="AJ24" s="30">
        <f t="shared" si="15"/>
        <v>87.666666666666657</v>
      </c>
      <c r="AK24" s="34">
        <f t="shared" si="13"/>
        <v>307.77083333333326</v>
      </c>
      <c r="AL24" s="34">
        <f t="shared" si="14"/>
        <v>199.609375</v>
      </c>
      <c r="AM24" s="25">
        <f t="shared" si="10"/>
        <v>507.38020833333326</v>
      </c>
      <c r="AN24" s="25">
        <v>75.40555555555558</v>
      </c>
      <c r="AO24" s="25">
        <v>64.383333333333397</v>
      </c>
      <c r="AP24" s="60">
        <f t="shared" si="11"/>
        <v>139.78888888888898</v>
      </c>
      <c r="AQ24" s="25">
        <f t="shared" si="2"/>
        <v>12.502225771752741</v>
      </c>
      <c r="AR24" s="25">
        <f t="shared" si="3"/>
        <v>13.546056329277752</v>
      </c>
      <c r="AS24" s="25">
        <f t="shared" si="4"/>
        <v>12.982988522375003</v>
      </c>
      <c r="AT24" s="40">
        <f t="shared" si="5"/>
        <v>2.9053802368074995</v>
      </c>
      <c r="AU24" s="40">
        <f t="shared" si="6"/>
        <v>2.4380039636626956</v>
      </c>
      <c r="AV24" s="42">
        <v>1781.5935293750019</v>
      </c>
      <c r="AW24" s="42">
        <v>1020.9257213541695</v>
      </c>
      <c r="AX24" s="42">
        <v>5.7887016455696267</v>
      </c>
      <c r="AY24" s="42">
        <v>5.11461809523811</v>
      </c>
      <c r="AZ24" s="42">
        <v>19.587906823839617</v>
      </c>
      <c r="BA24" s="42">
        <v>13.732381188319408</v>
      </c>
      <c r="BB24" s="42">
        <v>113.38854846442491</v>
      </c>
      <c r="BC24" s="42">
        <v>70.235885316485863</v>
      </c>
      <c r="BD24" s="41">
        <v>1.7954545454545439</v>
      </c>
      <c r="BE24" s="41">
        <v>1.6153846153846132</v>
      </c>
      <c r="BF24" s="42">
        <v>4.7388888888888392</v>
      </c>
      <c r="BG24" s="42">
        <v>5.3333333333333144</v>
      </c>
      <c r="BH24" s="42">
        <v>284.33333333333036</v>
      </c>
      <c r="BI24" s="42">
        <v>319.99999999999886</v>
      </c>
      <c r="BJ24" s="42">
        <v>0.59999999999997389</v>
      </c>
      <c r="BK24" s="42">
        <v>0.75000000000015654</v>
      </c>
      <c r="BL24" s="42">
        <v>5.3388888888888131</v>
      </c>
      <c r="BM24" s="42">
        <v>6.0833333333334707</v>
      </c>
      <c r="BN24" s="42">
        <v>56</v>
      </c>
      <c r="BO24" s="42">
        <v>48</v>
      </c>
      <c r="BP24" s="42">
        <v>280.57657142857141</v>
      </c>
      <c r="BQ24" s="42">
        <v>302.82647916666667</v>
      </c>
      <c r="BR24" s="42">
        <v>5.0773809523808993</v>
      </c>
      <c r="BS24" s="42">
        <v>6.666666666666643</v>
      </c>
      <c r="BT24" s="78">
        <v>167.2916666666666</v>
      </c>
      <c r="BU24" s="78">
        <v>124.51822916666659</v>
      </c>
    </row>
    <row r="25" spans="1:73" ht="15.75" x14ac:dyDescent="0.25">
      <c r="A25" s="61"/>
      <c r="C25" s="10">
        <v>21</v>
      </c>
      <c r="D25" s="15" t="s">
        <v>70</v>
      </c>
      <c r="E25" s="15" t="s">
        <v>129</v>
      </c>
      <c r="F25" s="15" t="s">
        <v>15</v>
      </c>
      <c r="G25" s="23" t="s">
        <v>46</v>
      </c>
      <c r="H25" s="22">
        <v>8</v>
      </c>
      <c r="I25" s="22">
        <v>4</v>
      </c>
      <c r="J25" s="40">
        <v>18.034075000000001</v>
      </c>
      <c r="K25" s="40">
        <v>18.041916000000001</v>
      </c>
      <c r="L25" s="41">
        <f t="shared" si="0"/>
        <v>36.075991000000002</v>
      </c>
      <c r="M25" s="26">
        <v>16</v>
      </c>
      <c r="N25" s="25">
        <v>80</v>
      </c>
      <c r="O25" s="42">
        <f t="shared" si="12"/>
        <v>2886.0792799999999</v>
      </c>
      <c r="P25" s="51">
        <v>0.92276422764227639</v>
      </c>
      <c r="Q25" s="51">
        <v>7.7235772357723581E-2</v>
      </c>
      <c r="R25" s="42">
        <v>8494.0331125827834</v>
      </c>
      <c r="S25" s="2">
        <v>0</v>
      </c>
      <c r="T25" s="2">
        <v>1</v>
      </c>
      <c r="U25" s="2">
        <v>4</v>
      </c>
      <c r="V25" s="27">
        <f t="shared" si="7"/>
        <v>1.921875</v>
      </c>
      <c r="W25" s="2">
        <v>0</v>
      </c>
      <c r="X25" s="2">
        <v>0</v>
      </c>
      <c r="Y25" s="2">
        <v>3</v>
      </c>
      <c r="Z25" s="27">
        <f t="shared" si="8"/>
        <v>1.1484375</v>
      </c>
      <c r="AA25" s="27">
        <f t="shared" si="1"/>
        <v>1.53515625</v>
      </c>
      <c r="AB25" s="80">
        <v>73</v>
      </c>
      <c r="AC25" s="80">
        <v>29</v>
      </c>
      <c r="AD25" s="80">
        <v>111</v>
      </c>
      <c r="AE25" s="80">
        <v>36</v>
      </c>
      <c r="AF25" s="80"/>
      <c r="AG25" s="80"/>
      <c r="AH25" s="30">
        <f t="shared" si="9"/>
        <v>92</v>
      </c>
      <c r="AI25" s="30">
        <f t="shared" si="9"/>
        <v>32.5</v>
      </c>
      <c r="AJ25" s="30">
        <f t="shared" si="15"/>
        <v>124.5</v>
      </c>
      <c r="AK25" s="34">
        <f t="shared" si="13"/>
        <v>176.8125</v>
      </c>
      <c r="AL25" s="34">
        <f t="shared" si="14"/>
        <v>37.32421875</v>
      </c>
      <c r="AM25" s="25">
        <f t="shared" si="10"/>
        <v>214.13671875</v>
      </c>
      <c r="AN25" s="25">
        <v>67.774999999999963</v>
      </c>
      <c r="AO25" s="25">
        <v>69.441666666666634</v>
      </c>
      <c r="AP25" s="60">
        <f t="shared" si="11"/>
        <v>137.21666666666658</v>
      </c>
      <c r="AQ25" s="25">
        <f t="shared" si="2"/>
        <v>15.965245296938409</v>
      </c>
      <c r="AR25" s="25">
        <f t="shared" si="3"/>
        <v>15.58883897755911</v>
      </c>
      <c r="AS25" s="25">
        <f t="shared" si="4"/>
        <v>15.774756176363425</v>
      </c>
      <c r="AT25" s="40">
        <f t="shared" si="5"/>
        <v>3.8665202466183288</v>
      </c>
      <c r="AU25" s="40">
        <f t="shared" si="6"/>
        <v>2.9431045680016052</v>
      </c>
      <c r="AV25" s="42">
        <v>1264.3943362500022</v>
      </c>
      <c r="AW25" s="42">
        <v>195.18285609375306</v>
      </c>
      <c r="AX25" s="42">
        <v>7.1510460869565344</v>
      </c>
      <c r="AY25" s="42">
        <v>5.2293889230770052</v>
      </c>
      <c r="AZ25" s="42">
        <v>9.8043564751726926</v>
      </c>
      <c r="BA25" s="42">
        <v>2.0687502785180909</v>
      </c>
      <c r="BB25" s="42">
        <v>70.111405006910644</v>
      </c>
      <c r="BC25" s="42">
        <v>10.818299791094972</v>
      </c>
      <c r="BD25" s="41">
        <v>1.4153846153846137</v>
      </c>
      <c r="BE25" s="41">
        <v>1.8055555555555407</v>
      </c>
      <c r="BF25" s="42">
        <v>13.683333333333248</v>
      </c>
      <c r="BG25" s="42">
        <v>14.70000000000006</v>
      </c>
      <c r="BH25" s="42">
        <v>820.99999999999488</v>
      </c>
      <c r="BI25" s="42">
        <v>882.00000000000364</v>
      </c>
      <c r="BJ25" s="42">
        <v>3.3416666666666162</v>
      </c>
      <c r="BK25" s="42">
        <v>5.108333333333186</v>
      </c>
      <c r="BL25" s="42">
        <v>17.024999999999864</v>
      </c>
      <c r="BM25" s="42">
        <v>19.808333333333245</v>
      </c>
      <c r="BN25" s="42">
        <v>51</v>
      </c>
      <c r="BO25" s="42">
        <v>51</v>
      </c>
      <c r="BP25" s="42">
        <v>353.60931372549021</v>
      </c>
      <c r="BQ25" s="42">
        <v>353.76305882352943</v>
      </c>
      <c r="BR25" s="42">
        <v>16.098039215686175</v>
      </c>
      <c r="BS25" s="42">
        <v>17.294117647058894</v>
      </c>
      <c r="BT25" s="78">
        <v>74.648437499999943</v>
      </c>
      <c r="BU25" s="78">
        <v>20.671874999999943</v>
      </c>
    </row>
    <row r="26" spans="1:73" ht="15.75" x14ac:dyDescent="0.25">
      <c r="A26" s="61"/>
      <c r="C26" s="10">
        <v>22</v>
      </c>
      <c r="D26" s="15" t="s">
        <v>42</v>
      </c>
      <c r="E26" s="15" t="s">
        <v>129</v>
      </c>
      <c r="F26" s="19" t="s">
        <v>90</v>
      </c>
      <c r="G26" s="23" t="s">
        <v>46</v>
      </c>
      <c r="H26" s="22">
        <v>8</v>
      </c>
      <c r="I26" s="22">
        <v>4</v>
      </c>
      <c r="J26" s="40">
        <v>16.982336</v>
      </c>
      <c r="K26" s="40">
        <v>16.190518999999998</v>
      </c>
      <c r="L26" s="41">
        <f t="shared" si="0"/>
        <v>33.172854999999998</v>
      </c>
      <c r="M26" s="26">
        <v>18</v>
      </c>
      <c r="N26" s="25">
        <v>72</v>
      </c>
      <c r="O26" s="42">
        <f t="shared" si="12"/>
        <v>2388.4455600000001</v>
      </c>
      <c r="P26" s="51">
        <v>0.86363636363636365</v>
      </c>
      <c r="Q26" s="51">
        <v>0.13636363636363635</v>
      </c>
      <c r="R26" s="42">
        <v>7284.355408388521</v>
      </c>
      <c r="S26" s="2">
        <v>4</v>
      </c>
      <c r="T26" s="2">
        <v>3</v>
      </c>
      <c r="U26" s="2">
        <v>5</v>
      </c>
      <c r="V26" s="27">
        <f t="shared" si="7"/>
        <v>3.9921875</v>
      </c>
      <c r="W26" s="2">
        <v>4</v>
      </c>
      <c r="X26" s="2">
        <v>2</v>
      </c>
      <c r="Y26" s="2">
        <v>6</v>
      </c>
      <c r="Z26" s="27">
        <f t="shared" si="8"/>
        <v>3.9843749999999996</v>
      </c>
      <c r="AA26" s="27">
        <f t="shared" si="1"/>
        <v>3.98828125</v>
      </c>
      <c r="AB26" s="80">
        <v>70</v>
      </c>
      <c r="AC26" s="80">
        <v>49</v>
      </c>
      <c r="AD26" s="80">
        <v>77</v>
      </c>
      <c r="AE26" s="80">
        <v>49</v>
      </c>
      <c r="AF26" s="80">
        <v>74</v>
      </c>
      <c r="AG26" s="80">
        <v>55</v>
      </c>
      <c r="AH26" s="30">
        <f t="shared" si="9"/>
        <v>73.666666666666671</v>
      </c>
      <c r="AI26" s="30">
        <f t="shared" si="9"/>
        <v>51</v>
      </c>
      <c r="AJ26" s="30">
        <f t="shared" si="15"/>
        <v>124.66666666666667</v>
      </c>
      <c r="AK26" s="34">
        <f t="shared" si="13"/>
        <v>294.09114583333337</v>
      </c>
      <c r="AL26" s="34">
        <f t="shared" si="14"/>
        <v>203.20312499999997</v>
      </c>
      <c r="AM26" s="25">
        <f t="shared" si="10"/>
        <v>497.29427083333337</v>
      </c>
      <c r="AN26" s="25">
        <v>89.455555555555563</v>
      </c>
      <c r="AO26" s="25">
        <v>82.755555555555517</v>
      </c>
      <c r="AP26" s="60">
        <f t="shared" si="11"/>
        <v>172.21111111111108</v>
      </c>
      <c r="AQ26" s="25">
        <f t="shared" si="2"/>
        <v>11.39046260091914</v>
      </c>
      <c r="AR26" s="25">
        <f t="shared" si="3"/>
        <v>11.738561036519876</v>
      </c>
      <c r="AS26" s="25">
        <f t="shared" si="4"/>
        <v>11.557740305826183</v>
      </c>
      <c r="AT26" s="40">
        <f t="shared" si="5"/>
        <v>3.7587620095929308</v>
      </c>
      <c r="AU26" s="40">
        <f t="shared" si="6"/>
        <v>3.0498310409003087</v>
      </c>
      <c r="AV26" s="42">
        <v>1339.1281569531272</v>
      </c>
      <c r="AW26" s="42">
        <v>780.71468046875259</v>
      </c>
      <c r="AX26" s="42">
        <v>4.5534460180995575</v>
      </c>
      <c r="AY26" s="42">
        <v>3.8420407189542618</v>
      </c>
      <c r="AZ26" s="42">
        <v>17.317473039829927</v>
      </c>
      <c r="BA26" s="42">
        <v>12.550748064345559</v>
      </c>
      <c r="BB26" s="42">
        <v>78.854178656760013</v>
      </c>
      <c r="BC26" s="42">
        <v>48.22048511655202</v>
      </c>
      <c r="BD26" s="41">
        <v>2.4021739130434741</v>
      </c>
      <c r="BE26" s="41">
        <v>2.4285714285714244</v>
      </c>
      <c r="BF26" s="42">
        <v>12.633333333332963</v>
      </c>
      <c r="BG26" s="42">
        <v>12.199999999999829</v>
      </c>
      <c r="BH26" s="42">
        <v>757.99999999997783</v>
      </c>
      <c r="BI26" s="42">
        <v>731.99999999998977</v>
      </c>
      <c r="BJ26" s="42">
        <v>10.299999999999931</v>
      </c>
      <c r="BK26" s="42">
        <v>3.52777777777768</v>
      </c>
      <c r="BL26" s="42">
        <v>22.933333333332897</v>
      </c>
      <c r="BM26" s="42">
        <v>15.72777777777751</v>
      </c>
      <c r="BN26" s="42">
        <v>64</v>
      </c>
      <c r="BO26" s="42">
        <v>64</v>
      </c>
      <c r="BP26" s="42">
        <v>265.34899999999999</v>
      </c>
      <c r="BQ26" s="42">
        <v>252.97685937499998</v>
      </c>
      <c r="BR26" s="42">
        <v>11.843749999999654</v>
      </c>
      <c r="BS26" s="42">
        <v>11.43749999999984</v>
      </c>
      <c r="BT26" s="78">
        <v>122.18749999999991</v>
      </c>
      <c r="BU26" s="78">
        <v>83.671874999999915</v>
      </c>
    </row>
    <row r="27" spans="1:73" ht="15.75" x14ac:dyDescent="0.25">
      <c r="A27" s="61"/>
      <c r="C27" s="10">
        <v>23</v>
      </c>
      <c r="D27" s="47" t="s">
        <v>50</v>
      </c>
      <c r="E27" s="15" t="s">
        <v>129</v>
      </c>
      <c r="F27" s="15" t="s">
        <v>15</v>
      </c>
      <c r="G27" s="23" t="s">
        <v>46</v>
      </c>
      <c r="H27" s="22">
        <v>8</v>
      </c>
      <c r="I27" s="22">
        <v>4</v>
      </c>
      <c r="J27" s="40">
        <v>18.701467999999998</v>
      </c>
      <c r="K27" s="40">
        <v>18.874821000000001</v>
      </c>
      <c r="L27" s="41">
        <f t="shared" si="0"/>
        <v>37.576289000000003</v>
      </c>
      <c r="M27" s="26">
        <v>11</v>
      </c>
      <c r="N27" s="25">
        <v>55</v>
      </c>
      <c r="O27" s="42">
        <f t="shared" si="12"/>
        <v>2066.6958950000003</v>
      </c>
      <c r="P27" s="51">
        <v>0.72964169381107491</v>
      </c>
      <c r="Q27" s="51">
        <v>0.27035830618892509</v>
      </c>
      <c r="R27" s="42">
        <v>4596.7280223347616</v>
      </c>
      <c r="S27" s="2">
        <v>6</v>
      </c>
      <c r="T27" s="2">
        <v>4</v>
      </c>
      <c r="U27" s="2">
        <v>2</v>
      </c>
      <c r="V27" s="27">
        <f t="shared" si="7"/>
        <v>3.6874999999999996</v>
      </c>
      <c r="W27" s="2">
        <v>4</v>
      </c>
      <c r="X27" s="2">
        <v>4</v>
      </c>
      <c r="Y27" s="2">
        <v>2</v>
      </c>
      <c r="Z27" s="27">
        <f t="shared" si="8"/>
        <v>3.2343750000000004</v>
      </c>
      <c r="AA27" s="27">
        <f t="shared" si="1"/>
        <v>3.4609375</v>
      </c>
      <c r="AB27" s="80">
        <v>42</v>
      </c>
      <c r="AC27" s="80">
        <v>38</v>
      </c>
      <c r="AD27" s="80">
        <v>58</v>
      </c>
      <c r="AE27" s="80">
        <v>63</v>
      </c>
      <c r="AF27" s="80">
        <v>67</v>
      </c>
      <c r="AG27" s="80">
        <v>39</v>
      </c>
      <c r="AH27" s="30">
        <f t="shared" si="9"/>
        <v>55.666666666666664</v>
      </c>
      <c r="AI27" s="30">
        <f t="shared" si="9"/>
        <v>46.666666666666664</v>
      </c>
      <c r="AJ27" s="30">
        <f t="shared" si="15"/>
        <v>102.33333333333333</v>
      </c>
      <c r="AK27" s="34">
        <f t="shared" si="13"/>
        <v>205.27083333333329</v>
      </c>
      <c r="AL27" s="34">
        <f t="shared" si="14"/>
        <v>150.9375</v>
      </c>
      <c r="AM27" s="25">
        <f t="shared" si="10"/>
        <v>356.20833333333326</v>
      </c>
      <c r="AN27" s="25">
        <v>79.699999999999989</v>
      </c>
      <c r="AO27" s="25">
        <v>83.633333333333283</v>
      </c>
      <c r="AP27" s="60">
        <f t="shared" si="11"/>
        <v>163.33333333333326</v>
      </c>
      <c r="AQ27" s="25">
        <f t="shared" si="2"/>
        <v>14.078896863237141</v>
      </c>
      <c r="AR27" s="25">
        <f t="shared" si="3"/>
        <v>13.541123076923085</v>
      </c>
      <c r="AS27" s="25">
        <f t="shared" si="4"/>
        <v>13.803534734693885</v>
      </c>
      <c r="AT27" s="40">
        <f t="shared" si="5"/>
        <v>2.7390277448336198</v>
      </c>
      <c r="AU27" s="40">
        <f t="shared" si="6"/>
        <v>2.2241917804432281</v>
      </c>
      <c r="AV27" s="42">
        <v>1112.2334235416683</v>
      </c>
      <c r="AW27" s="42">
        <v>739.95422109375295</v>
      </c>
      <c r="AX27" s="42">
        <v>5.4183704790419256</v>
      </c>
      <c r="AY27" s="42">
        <v>4.9023882142857342</v>
      </c>
      <c r="AZ27" s="42">
        <v>10.976188250747658</v>
      </c>
      <c r="BA27" s="42">
        <v>7.9967645785885857</v>
      </c>
      <c r="BB27" s="42">
        <v>59.473054390257943</v>
      </c>
      <c r="BC27" s="42">
        <v>39.203244422490307</v>
      </c>
      <c r="BD27" s="41">
        <v>2.3521126760563336</v>
      </c>
      <c r="BE27" s="41">
        <v>2.2580645161290271</v>
      </c>
      <c r="BF27" s="42">
        <v>10.472222222222429</v>
      </c>
      <c r="BG27" s="42">
        <v>14.916666666666707</v>
      </c>
      <c r="BH27" s="42">
        <v>628.33333333334576</v>
      </c>
      <c r="BI27" s="42">
        <v>895.00000000000239</v>
      </c>
      <c r="BJ27" s="42">
        <v>9.125</v>
      </c>
      <c r="BK27" s="42">
        <v>9.5500000000000398</v>
      </c>
      <c r="BL27" s="42">
        <v>19.597222222222431</v>
      </c>
      <c r="BM27" s="42">
        <v>24.466666666666747</v>
      </c>
      <c r="BN27" s="42">
        <v>68</v>
      </c>
      <c r="BO27" s="42">
        <v>70</v>
      </c>
      <c r="BP27" s="42">
        <v>275.02158823529408</v>
      </c>
      <c r="BQ27" s="42">
        <v>269.64030000000002</v>
      </c>
      <c r="BR27" s="42">
        <v>9.2401960784315555</v>
      </c>
      <c r="BS27" s="42">
        <v>12.78571428571432</v>
      </c>
      <c r="BT27" s="78">
        <v>76.546874999999929</v>
      </c>
      <c r="BU27" s="78">
        <v>66.843749999999929</v>
      </c>
    </row>
    <row r="28" spans="1:73" ht="15" customHeight="1" x14ac:dyDescent="0.25">
      <c r="A28" s="61"/>
      <c r="C28" s="10">
        <v>24</v>
      </c>
      <c r="D28" s="47" t="s">
        <v>40</v>
      </c>
      <c r="E28" s="15" t="s">
        <v>129</v>
      </c>
      <c r="F28" s="47" t="s">
        <v>84</v>
      </c>
      <c r="G28" s="23" t="s">
        <v>46</v>
      </c>
      <c r="H28" s="22">
        <v>8</v>
      </c>
      <c r="I28" s="22">
        <v>4</v>
      </c>
      <c r="J28" s="40">
        <v>16.889153</v>
      </c>
      <c r="K28" s="40">
        <v>17.146682999999999</v>
      </c>
      <c r="L28" s="41">
        <f t="shared" si="0"/>
        <v>34.035836000000003</v>
      </c>
      <c r="M28" s="91">
        <v>12</v>
      </c>
      <c r="N28" s="25">
        <v>60</v>
      </c>
      <c r="O28" s="42">
        <f t="shared" si="12"/>
        <v>2042.1501600000001</v>
      </c>
      <c r="P28" s="51">
        <v>0.80790960451977401</v>
      </c>
      <c r="Q28" s="51">
        <v>0.19209039548022599</v>
      </c>
      <c r="R28" s="42">
        <v>6256.6045968056096</v>
      </c>
      <c r="S28" s="2">
        <v>7</v>
      </c>
      <c r="T28" s="2">
        <v>6</v>
      </c>
      <c r="U28" s="2">
        <v>6</v>
      </c>
      <c r="V28" s="27">
        <f t="shared" si="7"/>
        <v>6.2265624999999991</v>
      </c>
      <c r="W28" s="2">
        <v>7</v>
      </c>
      <c r="X28" s="2">
        <v>3</v>
      </c>
      <c r="Y28" s="2">
        <v>5</v>
      </c>
      <c r="Z28" s="27">
        <f t="shared" si="8"/>
        <v>4.671875</v>
      </c>
      <c r="AA28" s="27">
        <f t="shared" si="1"/>
        <v>5.44921875</v>
      </c>
      <c r="AB28" s="80">
        <v>64</v>
      </c>
      <c r="AC28" s="80">
        <v>77</v>
      </c>
      <c r="AD28" s="80">
        <v>65</v>
      </c>
      <c r="AE28" s="80">
        <v>46</v>
      </c>
      <c r="AF28" s="80">
        <v>69</v>
      </c>
      <c r="AG28" s="80">
        <v>33</v>
      </c>
      <c r="AH28" s="30">
        <f t="shared" si="9"/>
        <v>66</v>
      </c>
      <c r="AI28" s="30">
        <f t="shared" si="9"/>
        <v>52</v>
      </c>
      <c r="AJ28" s="30">
        <f t="shared" si="15"/>
        <v>118</v>
      </c>
      <c r="AK28" s="34">
        <f t="shared" si="13"/>
        <v>410.95312499999994</v>
      </c>
      <c r="AL28" s="34">
        <f t="shared" si="14"/>
        <v>242.9375</v>
      </c>
      <c r="AM28" s="25">
        <f t="shared" si="10"/>
        <v>653.890625</v>
      </c>
      <c r="AN28" s="25">
        <v>66.933333333333351</v>
      </c>
      <c r="AO28" s="25">
        <v>67.050000000000082</v>
      </c>
      <c r="AP28" s="60">
        <f t="shared" si="11"/>
        <v>133.98333333333343</v>
      </c>
      <c r="AQ28" s="25">
        <f t="shared" si="2"/>
        <v>15.139678984063741</v>
      </c>
      <c r="AR28" s="25">
        <f t="shared" si="3"/>
        <v>15.34378791946307</v>
      </c>
      <c r="AS28" s="25">
        <f t="shared" si="4"/>
        <v>15.241822316208474</v>
      </c>
      <c r="AT28" s="40">
        <f t="shared" si="5"/>
        <v>3.5256114354437318</v>
      </c>
      <c r="AU28" s="40">
        <f t="shared" si="6"/>
        <v>3.0637338621590926</v>
      </c>
      <c r="AV28" s="42">
        <v>3534.3527258593776</v>
      </c>
      <c r="AW28" s="42">
        <v>1739.7570084375018</v>
      </c>
      <c r="AX28" s="42">
        <v>8.6003792424242516</v>
      </c>
      <c r="AY28" s="42">
        <v>7.1613357692307771</v>
      </c>
      <c r="AZ28" s="42">
        <v>24.332370308919568</v>
      </c>
      <c r="BA28" s="42">
        <v>14.16819218037681</v>
      </c>
      <c r="BB28" s="42">
        <v>209.26761252381203</v>
      </c>
      <c r="BC28" s="42">
        <v>101.46318144666824</v>
      </c>
      <c r="BD28" s="41">
        <v>1.1927710843373489</v>
      </c>
      <c r="BE28" s="41">
        <v>1.6082474226804113</v>
      </c>
      <c r="BF28" s="42">
        <v>10.011111111111095</v>
      </c>
      <c r="BG28" s="42">
        <v>11.394444444444671</v>
      </c>
      <c r="BH28" s="42">
        <v>600.66666666666572</v>
      </c>
      <c r="BI28" s="42">
        <v>683.66666666668027</v>
      </c>
      <c r="BJ28" s="42">
        <v>3.6666666666667056</v>
      </c>
      <c r="BK28" s="42">
        <v>4.0499999999999661</v>
      </c>
      <c r="BL28" s="42">
        <v>13.6777777777778</v>
      </c>
      <c r="BM28" s="42">
        <v>15.444444444444638</v>
      </c>
      <c r="BN28" s="42">
        <v>65</v>
      </c>
      <c r="BO28" s="42">
        <v>69</v>
      </c>
      <c r="BP28" s="42">
        <v>259.83312307692307</v>
      </c>
      <c r="BQ28" s="42">
        <v>248.50265217391305</v>
      </c>
      <c r="BR28" s="42">
        <v>9.241025641025626</v>
      </c>
      <c r="BS28" s="42">
        <v>9.9082125603866711</v>
      </c>
      <c r="BT28" s="78">
        <v>258.51041666666657</v>
      </c>
      <c r="BU28" s="78">
        <v>151.05729166666652</v>
      </c>
    </row>
    <row r="29" spans="1:73" ht="15.75" x14ac:dyDescent="0.25">
      <c r="A29" s="61"/>
      <c r="C29" s="10">
        <v>25</v>
      </c>
      <c r="D29" s="47" t="s">
        <v>61</v>
      </c>
      <c r="E29" s="15" t="s">
        <v>129</v>
      </c>
      <c r="F29" s="15" t="s">
        <v>15</v>
      </c>
      <c r="G29" s="23" t="s">
        <v>46</v>
      </c>
      <c r="H29" s="22">
        <v>8</v>
      </c>
      <c r="I29" s="22">
        <v>4</v>
      </c>
      <c r="J29" s="40">
        <v>15.113573000000001</v>
      </c>
      <c r="K29" s="40">
        <v>14.914676</v>
      </c>
      <c r="L29" s="41">
        <f t="shared" si="0"/>
        <v>30.028249000000002</v>
      </c>
      <c r="M29" s="26">
        <v>11</v>
      </c>
      <c r="N29" s="25">
        <v>55</v>
      </c>
      <c r="O29" s="42">
        <f t="shared" si="12"/>
        <v>1651.5536950000001</v>
      </c>
      <c r="P29" s="51">
        <v>0.87404580152671751</v>
      </c>
      <c r="Q29" s="51">
        <v>0.12595419847328243</v>
      </c>
      <c r="R29" s="42">
        <v>3922.9405272042591</v>
      </c>
      <c r="S29" s="2">
        <v>5</v>
      </c>
      <c r="T29" s="2">
        <v>4</v>
      </c>
      <c r="U29" s="2">
        <v>2</v>
      </c>
      <c r="V29" s="27">
        <f t="shared" si="7"/>
        <v>3.4609374999999996</v>
      </c>
      <c r="W29" s="2">
        <v>5</v>
      </c>
      <c r="X29" s="2">
        <v>3</v>
      </c>
      <c r="Y29" s="2">
        <v>2</v>
      </c>
      <c r="Z29" s="27">
        <f t="shared" si="8"/>
        <v>3.0703125</v>
      </c>
      <c r="AA29" s="27">
        <f t="shared" si="1"/>
        <v>3.265625</v>
      </c>
      <c r="AB29" s="80">
        <v>40</v>
      </c>
      <c r="AC29" s="80">
        <v>60</v>
      </c>
      <c r="AD29" s="80">
        <v>21</v>
      </c>
      <c r="AE29" s="80">
        <v>48</v>
      </c>
      <c r="AF29" s="80">
        <v>50</v>
      </c>
      <c r="AG29" s="80">
        <v>43</v>
      </c>
      <c r="AH29" s="30">
        <f t="shared" si="9"/>
        <v>37</v>
      </c>
      <c r="AI29" s="30">
        <f t="shared" si="9"/>
        <v>50.333333333333336</v>
      </c>
      <c r="AJ29" s="30">
        <f t="shared" si="15"/>
        <v>87.333333333333343</v>
      </c>
      <c r="AK29" s="34">
        <f t="shared" si="13"/>
        <v>128.05468749999997</v>
      </c>
      <c r="AL29" s="34">
        <f t="shared" si="14"/>
        <v>154.5390625</v>
      </c>
      <c r="AM29" s="25">
        <f t="shared" si="10"/>
        <v>282.59375</v>
      </c>
      <c r="AN29" s="25">
        <v>69.288888888888906</v>
      </c>
      <c r="AO29" s="25">
        <v>68.883333333333326</v>
      </c>
      <c r="AP29" s="60">
        <f t="shared" si="11"/>
        <v>138.17222222222222</v>
      </c>
      <c r="AQ29" s="25">
        <f t="shared" si="2"/>
        <v>13.087442944194994</v>
      </c>
      <c r="AR29" s="25">
        <f t="shared" si="3"/>
        <v>12.991249358819262</v>
      </c>
      <c r="AS29" s="25">
        <f t="shared" si="4"/>
        <v>13.039487322584538</v>
      </c>
      <c r="AT29" s="40">
        <f t="shared" si="5"/>
        <v>2.881815891678003</v>
      </c>
      <c r="AU29" s="40">
        <f t="shared" si="6"/>
        <v>2.3753030489294864</v>
      </c>
      <c r="AV29" s="42">
        <v>620.41089799479289</v>
      </c>
      <c r="AW29" s="42">
        <v>754.48275093750158</v>
      </c>
      <c r="AX29" s="42">
        <v>4.844890180180192</v>
      </c>
      <c r="AY29" s="42">
        <v>4.8821491390728582</v>
      </c>
      <c r="AZ29" s="42">
        <v>8.4728268755508669</v>
      </c>
      <c r="BA29" s="42">
        <v>10.361543388538912</v>
      </c>
      <c r="BB29" s="42">
        <v>41.04991572772321</v>
      </c>
      <c r="BC29" s="42">
        <v>50.586600133821314</v>
      </c>
      <c r="BD29" s="41">
        <v>1.6323529411764686</v>
      </c>
      <c r="BE29" s="41">
        <v>1.5567010309278337</v>
      </c>
      <c r="BF29" s="42">
        <v>6.9055555555556047</v>
      </c>
      <c r="BG29" s="42">
        <v>8.4166666666664369</v>
      </c>
      <c r="BH29" s="42">
        <v>414.33333333333627</v>
      </c>
      <c r="BI29" s="42">
        <v>504.99999999998624</v>
      </c>
      <c r="BJ29" s="42">
        <v>4.1777777777778624</v>
      </c>
      <c r="BK29" s="42">
        <v>5.666666666666913</v>
      </c>
      <c r="BL29" s="42">
        <v>11.083333333333467</v>
      </c>
      <c r="BM29" s="42">
        <v>14.08333333333335</v>
      </c>
      <c r="BN29" s="42">
        <v>60</v>
      </c>
      <c r="BO29" s="42">
        <v>57</v>
      </c>
      <c r="BP29" s="42">
        <v>251.89288333333332</v>
      </c>
      <c r="BQ29" s="42">
        <v>261.66098245614035</v>
      </c>
      <c r="BR29" s="42">
        <v>6.9055555555556047</v>
      </c>
      <c r="BS29" s="42">
        <v>8.8596491228067755</v>
      </c>
      <c r="BT29" s="78">
        <v>69.593749999999858</v>
      </c>
      <c r="BU29" s="78">
        <v>99.273437499999858</v>
      </c>
    </row>
    <row r="30" spans="1:73" ht="15.75" x14ac:dyDescent="0.25">
      <c r="A30" s="61"/>
      <c r="C30" s="10">
        <v>26</v>
      </c>
      <c r="D30" s="19" t="s">
        <v>1</v>
      </c>
      <c r="E30" s="15" t="s">
        <v>129</v>
      </c>
      <c r="F30" s="19" t="s">
        <v>89</v>
      </c>
      <c r="G30" s="23" t="s">
        <v>41</v>
      </c>
      <c r="H30" s="22">
        <v>8</v>
      </c>
      <c r="I30" s="22">
        <v>4</v>
      </c>
      <c r="J30" s="40">
        <v>14.905092</v>
      </c>
      <c r="K30" s="40">
        <v>14.905791000000001</v>
      </c>
      <c r="L30" s="41">
        <f t="shared" si="0"/>
        <v>29.810883</v>
      </c>
      <c r="M30" s="91">
        <v>20</v>
      </c>
      <c r="N30" s="25">
        <v>100</v>
      </c>
      <c r="O30" s="42">
        <f t="shared" si="12"/>
        <v>2981.0882999999999</v>
      </c>
      <c r="P30" s="51">
        <v>0.87405541561712852</v>
      </c>
      <c r="Q30" s="51">
        <v>0.12594458438287154</v>
      </c>
      <c r="R30" s="42">
        <v>11077.738994935724</v>
      </c>
      <c r="S30" s="2">
        <v>6</v>
      </c>
      <c r="T30" s="2">
        <v>7</v>
      </c>
      <c r="U30" s="2">
        <v>6</v>
      </c>
      <c r="V30" s="27">
        <f t="shared" si="7"/>
        <v>6.390625</v>
      </c>
      <c r="W30" s="2">
        <v>3</v>
      </c>
      <c r="X30" s="2">
        <v>7</v>
      </c>
      <c r="Y30" s="2">
        <v>7</v>
      </c>
      <c r="Z30" s="27">
        <f t="shared" si="8"/>
        <v>6.09375</v>
      </c>
      <c r="AA30" s="27">
        <f t="shared" si="1"/>
        <v>6.2421875</v>
      </c>
      <c r="AB30" s="80">
        <v>45</v>
      </c>
      <c r="AC30" s="80">
        <v>104</v>
      </c>
      <c r="AD30" s="80">
        <v>56</v>
      </c>
      <c r="AE30" s="80">
        <v>57</v>
      </c>
      <c r="AF30" s="80">
        <v>62</v>
      </c>
      <c r="AG30" s="80">
        <v>70</v>
      </c>
      <c r="AH30" s="30">
        <f t="shared" si="9"/>
        <v>54.333333333333336</v>
      </c>
      <c r="AI30" s="30">
        <f t="shared" si="9"/>
        <v>77</v>
      </c>
      <c r="AJ30" s="30">
        <f t="shared" si="15"/>
        <v>131.33333333333334</v>
      </c>
      <c r="AK30" s="34">
        <f t="shared" si="13"/>
        <v>347.22395833333337</v>
      </c>
      <c r="AL30" s="34">
        <f t="shared" si="14"/>
        <v>469.21875</v>
      </c>
      <c r="AM30" s="25">
        <f t="shared" si="10"/>
        <v>816.44270833333337</v>
      </c>
      <c r="AN30" s="25">
        <v>65.34999999999998</v>
      </c>
      <c r="AO30" s="25">
        <v>69.061111111111146</v>
      </c>
      <c r="AP30" s="60">
        <f t="shared" si="11"/>
        <v>134.41111111111113</v>
      </c>
      <c r="AQ30" s="25">
        <f t="shared" si="2"/>
        <v>13.684858760520278</v>
      </c>
      <c r="AR30" s="25">
        <f t="shared" si="3"/>
        <v>12.950087909259103</v>
      </c>
      <c r="AS30" s="25">
        <f t="shared" si="4"/>
        <v>13.307329767711002</v>
      </c>
      <c r="AT30" s="40">
        <f t="shared" si="5"/>
        <v>4.3874690407907329</v>
      </c>
      <c r="AU30" s="40">
        <f t="shared" si="6"/>
        <v>3.7160049888276454</v>
      </c>
      <c r="AV30" s="42">
        <v>1425.2713621702801</v>
      </c>
      <c r="AW30" s="42">
        <v>2112.8910712731272</v>
      </c>
      <c r="AX30" s="42">
        <v>4.1047609992454124</v>
      </c>
      <c r="AY30" s="42">
        <v>4.5029979540952425</v>
      </c>
      <c r="AZ30" s="42">
        <v>23.295660190043318</v>
      </c>
      <c r="BA30" s="42">
        <v>31.478956735674075</v>
      </c>
      <c r="BB30" s="42">
        <v>95.6231173997638</v>
      </c>
      <c r="BC30" s="42">
        <v>141.74967777779301</v>
      </c>
      <c r="BD30" s="41">
        <v>1.811111111111108</v>
      </c>
      <c r="BE30" s="41">
        <v>1.7633587786259526</v>
      </c>
      <c r="BF30" s="42">
        <v>12.722222222222275</v>
      </c>
      <c r="BG30" s="42">
        <v>13.894444444444503</v>
      </c>
      <c r="BH30" s="42">
        <v>763.33333333333644</v>
      </c>
      <c r="BI30" s="42">
        <v>833.66666666667015</v>
      </c>
      <c r="BJ30" s="42">
        <v>4.1361111111111617</v>
      </c>
      <c r="BK30" s="42">
        <v>2.7777777777775627</v>
      </c>
      <c r="BL30" s="42">
        <v>16.858333333333437</v>
      </c>
      <c r="BM30" s="42">
        <v>16.672222222222068</v>
      </c>
      <c r="BN30" s="42">
        <v>59</v>
      </c>
      <c r="BO30" s="42">
        <v>57</v>
      </c>
      <c r="BP30" s="42">
        <v>252.62867796610166</v>
      </c>
      <c r="BQ30" s="42">
        <v>261.50510526315787</v>
      </c>
      <c r="BR30" s="42">
        <v>12.937853107344685</v>
      </c>
      <c r="BS30" s="42">
        <v>14.625730994152107</v>
      </c>
      <c r="BT30" s="78">
        <v>182.81250000000011</v>
      </c>
      <c r="BU30" s="78">
        <v>266.09375</v>
      </c>
    </row>
    <row r="31" spans="1:73" ht="15.75" x14ac:dyDescent="0.25">
      <c r="A31" s="61"/>
      <c r="C31" s="10">
        <v>29</v>
      </c>
      <c r="D31" s="45" t="s">
        <v>26</v>
      </c>
      <c r="E31" s="15" t="s">
        <v>129</v>
      </c>
      <c r="F31" s="19" t="s">
        <v>90</v>
      </c>
      <c r="G31" s="23" t="s">
        <v>46</v>
      </c>
      <c r="H31" s="22">
        <v>8</v>
      </c>
      <c r="I31" s="22">
        <v>4</v>
      </c>
      <c r="J31" s="40">
        <v>15.100056</v>
      </c>
      <c r="K31" s="40">
        <v>14.217931</v>
      </c>
      <c r="L31" s="41">
        <f t="shared" si="0"/>
        <v>29.317987000000002</v>
      </c>
      <c r="M31" s="26">
        <v>18</v>
      </c>
      <c r="N31" s="25">
        <v>90</v>
      </c>
      <c r="O31" s="42">
        <f t="shared" si="12"/>
        <v>2638.6188300000003</v>
      </c>
      <c r="P31" s="51">
        <v>0.77302631578947367</v>
      </c>
      <c r="Q31" s="51">
        <v>0.22697368421052633</v>
      </c>
      <c r="R31" s="42">
        <v>7642.5248669004022</v>
      </c>
      <c r="S31" s="2">
        <v>7</v>
      </c>
      <c r="T31" s="2">
        <v>7</v>
      </c>
      <c r="U31" s="2">
        <v>5</v>
      </c>
      <c r="V31" s="27">
        <f t="shared" si="7"/>
        <v>6.2343749999999991</v>
      </c>
      <c r="W31" s="2">
        <v>6</v>
      </c>
      <c r="X31" s="2">
        <v>6</v>
      </c>
      <c r="Y31" s="2">
        <v>5</v>
      </c>
      <c r="Z31" s="27">
        <f t="shared" si="8"/>
        <v>5.6171875</v>
      </c>
      <c r="AA31" s="27">
        <f t="shared" si="1"/>
        <v>5.92578125</v>
      </c>
      <c r="AB31" s="80">
        <v>83</v>
      </c>
      <c r="AC31" s="80">
        <v>38</v>
      </c>
      <c r="AD31" s="80">
        <v>62</v>
      </c>
      <c r="AE31" s="80">
        <v>33</v>
      </c>
      <c r="AF31" s="80">
        <v>64</v>
      </c>
      <c r="AG31" s="80">
        <v>24</v>
      </c>
      <c r="AH31" s="30">
        <f t="shared" si="9"/>
        <v>69.666666666666671</v>
      </c>
      <c r="AI31" s="30">
        <f t="shared" si="9"/>
        <v>31.666666666666668</v>
      </c>
      <c r="AJ31" s="30">
        <f t="shared" si="15"/>
        <v>101.33333333333334</v>
      </c>
      <c r="AK31" s="34">
        <f t="shared" si="13"/>
        <v>434.32812499999994</v>
      </c>
      <c r="AL31" s="34">
        <f t="shared" si="14"/>
        <v>177.87760416666669</v>
      </c>
      <c r="AM31" s="25">
        <f t="shared" si="10"/>
        <v>612.20572916666663</v>
      </c>
      <c r="AN31" s="25">
        <v>71.222222222222214</v>
      </c>
      <c r="AO31" s="25">
        <v>57.377777777777794</v>
      </c>
      <c r="AP31" s="60">
        <f t="shared" si="11"/>
        <v>128.60000000000002</v>
      </c>
      <c r="AQ31" s="25">
        <f t="shared" si="2"/>
        <v>12.720796006240251</v>
      </c>
      <c r="AR31" s="25">
        <f t="shared" si="3"/>
        <v>14.867704763749028</v>
      </c>
      <c r="AS31" s="25">
        <f t="shared" si="4"/>
        <v>13.678687558320373</v>
      </c>
      <c r="AT31" s="40">
        <f t="shared" si="5"/>
        <v>3.5238517251657355</v>
      </c>
      <c r="AU31" s="40">
        <f t="shared" si="6"/>
        <v>2.8964110996283616</v>
      </c>
      <c r="AV31" s="42">
        <v>2591.4464592187514</v>
      </c>
      <c r="AW31" s="42">
        <v>901.69909833333497</v>
      </c>
      <c r="AX31" s="42">
        <v>5.9665637799043099</v>
      </c>
      <c r="AY31" s="42">
        <v>5.0692109473684299</v>
      </c>
      <c r="AZ31" s="42">
        <v>28.763345314745852</v>
      </c>
      <c r="BA31" s="42">
        <v>12.510793881800852</v>
      </c>
      <c r="BB31" s="42">
        <v>171.61833434384292</v>
      </c>
      <c r="BC31" s="42">
        <v>63.419853305894854</v>
      </c>
      <c r="BD31" s="41">
        <v>1.4615384615384612</v>
      </c>
      <c r="BE31" s="41">
        <v>1.6379310344827573</v>
      </c>
      <c r="BF31" s="42">
        <v>10.783333333333333</v>
      </c>
      <c r="BG31" s="42">
        <v>7.1555555555555541</v>
      </c>
      <c r="BH31" s="42">
        <v>647</v>
      </c>
      <c r="BI31" s="42">
        <v>429.33333333333326</v>
      </c>
      <c r="BJ31" s="42">
        <v>1.3055555555555554</v>
      </c>
      <c r="BK31" s="42">
        <v>2.1750000000000003</v>
      </c>
      <c r="BL31" s="42">
        <v>12.088888888888889</v>
      </c>
      <c r="BM31" s="42">
        <v>9.3305555555555539</v>
      </c>
      <c r="BN31" s="42">
        <v>55</v>
      </c>
      <c r="BO31" s="42">
        <v>48</v>
      </c>
      <c r="BP31" s="42">
        <v>274.54647272727271</v>
      </c>
      <c r="BQ31" s="42">
        <v>296.20689583333331</v>
      </c>
      <c r="BR31" s="42">
        <v>11.763636363636364</v>
      </c>
      <c r="BS31" s="42">
        <v>8.9444444444444429</v>
      </c>
      <c r="BT31" s="78">
        <v>267.75260416666663</v>
      </c>
      <c r="BU31" s="78">
        <v>132.00390625</v>
      </c>
    </row>
    <row r="32" spans="1:73" ht="15.75" x14ac:dyDescent="0.25">
      <c r="A32" s="61"/>
      <c r="C32" s="8">
        <v>30</v>
      </c>
      <c r="D32" s="15" t="s">
        <v>3</v>
      </c>
      <c r="E32" s="15" t="s">
        <v>129</v>
      </c>
      <c r="F32" s="19" t="s">
        <v>90</v>
      </c>
      <c r="G32" s="23" t="s">
        <v>41</v>
      </c>
      <c r="H32" s="22">
        <v>8</v>
      </c>
      <c r="I32" s="22">
        <v>4</v>
      </c>
      <c r="J32" s="40">
        <v>11.701473999999999</v>
      </c>
      <c r="K32" s="40">
        <v>11.368969</v>
      </c>
      <c r="L32" s="41">
        <f t="shared" si="0"/>
        <v>23.070442999999997</v>
      </c>
      <c r="M32" s="26">
        <v>20</v>
      </c>
      <c r="N32" s="25">
        <v>130</v>
      </c>
      <c r="O32" s="42">
        <f t="shared" si="12"/>
        <v>2999.1575899999998</v>
      </c>
      <c r="P32" s="51">
        <v>0.84905660377358494</v>
      </c>
      <c r="Q32" s="51">
        <v>0.15094339622641509</v>
      </c>
      <c r="R32" s="42">
        <v>9820.8683287884687</v>
      </c>
      <c r="S32" s="2">
        <v>4</v>
      </c>
      <c r="T32" s="2">
        <v>10</v>
      </c>
      <c r="U32" s="2">
        <v>14</v>
      </c>
      <c r="V32" s="27">
        <f t="shared" si="7"/>
        <v>10.171875</v>
      </c>
      <c r="W32" s="2">
        <v>0</v>
      </c>
      <c r="X32" s="2">
        <v>11</v>
      </c>
      <c r="Y32" s="2">
        <v>15</v>
      </c>
      <c r="Z32" s="27">
        <f t="shared" si="8"/>
        <v>10.0390625</v>
      </c>
      <c r="AA32" s="27">
        <f t="shared" si="1"/>
        <v>10.10546875</v>
      </c>
      <c r="AB32" s="80">
        <v>34</v>
      </c>
      <c r="AC32" s="80">
        <v>51</v>
      </c>
      <c r="AD32" s="80">
        <v>50</v>
      </c>
      <c r="AE32" s="80">
        <v>33</v>
      </c>
      <c r="AF32" s="80">
        <v>48</v>
      </c>
      <c r="AG32" s="80">
        <v>42</v>
      </c>
      <c r="AH32" s="30">
        <f t="shared" si="9"/>
        <v>44</v>
      </c>
      <c r="AI32" s="30">
        <f t="shared" si="9"/>
        <v>42</v>
      </c>
      <c r="AJ32" s="30">
        <f t="shared" si="15"/>
        <v>86</v>
      </c>
      <c r="AK32" s="34">
        <f t="shared" si="13"/>
        <v>447.5625</v>
      </c>
      <c r="AL32" s="34">
        <f t="shared" si="14"/>
        <v>421.640625</v>
      </c>
      <c r="AM32" s="25">
        <f t="shared" si="10"/>
        <v>869.203125</v>
      </c>
      <c r="AN32" s="25">
        <v>53.338888888888924</v>
      </c>
      <c r="AO32" s="25">
        <v>49.849999999999987</v>
      </c>
      <c r="AP32" s="60">
        <f t="shared" si="11"/>
        <v>103.18888888888891</v>
      </c>
      <c r="AQ32" s="25">
        <f t="shared" si="2"/>
        <v>13.162787126340998</v>
      </c>
      <c r="AR32" s="25">
        <f t="shared" si="3"/>
        <v>13.683814242728188</v>
      </c>
      <c r="AS32" s="25">
        <f t="shared" si="4"/>
        <v>13.41449253795628</v>
      </c>
      <c r="AT32" s="40">
        <f t="shared" si="5"/>
        <v>3.7282830952252723</v>
      </c>
      <c r="AU32" s="40">
        <f t="shared" si="6"/>
        <v>3.2745422786498088</v>
      </c>
      <c r="AV32" s="42">
        <v>1682.1476056144413</v>
      </c>
      <c r="AW32" s="42">
        <v>1882.6119221886365</v>
      </c>
      <c r="AX32" s="42">
        <v>3.758464137666675</v>
      </c>
      <c r="AY32" s="42">
        <v>4.4649680570714372</v>
      </c>
      <c r="AZ32" s="42">
        <v>38.248386485326549</v>
      </c>
      <c r="BA32" s="42">
        <v>37.086971122887228</v>
      </c>
      <c r="BB32" s="42">
        <v>143.75518892871457</v>
      </c>
      <c r="BC32" s="42">
        <v>165.59214139722226</v>
      </c>
      <c r="BD32" s="41">
        <v>1.629629629629628</v>
      </c>
      <c r="BE32" s="41">
        <v>1.1999999999999995</v>
      </c>
      <c r="BF32" s="42">
        <v>11.527777777777626</v>
      </c>
      <c r="BG32" s="42">
        <v>7.2000000000001929</v>
      </c>
      <c r="BH32" s="42">
        <v>691.66666666665753</v>
      </c>
      <c r="BI32" s="42">
        <v>432.0000000000116</v>
      </c>
      <c r="BJ32" s="42">
        <v>2.4999999999999512</v>
      </c>
      <c r="BK32" s="42">
        <v>10.138888888889017</v>
      </c>
      <c r="BL32" s="42">
        <v>14.027777777777576</v>
      </c>
      <c r="BM32" s="42">
        <v>17.338888888889208</v>
      </c>
      <c r="BN32" s="42">
        <v>52</v>
      </c>
      <c r="BO32" s="42">
        <v>46</v>
      </c>
      <c r="BP32" s="42">
        <v>225.02834615384614</v>
      </c>
      <c r="BQ32" s="42">
        <v>247.1515</v>
      </c>
      <c r="BR32" s="42">
        <v>13.301282051281875</v>
      </c>
      <c r="BS32" s="42">
        <v>9.3913043478263383</v>
      </c>
      <c r="BT32" s="78">
        <v>324.59635416666663</v>
      </c>
      <c r="BU32" s="78">
        <v>351.36718749999989</v>
      </c>
    </row>
    <row r="33" spans="1:73" ht="15.75" x14ac:dyDescent="0.25">
      <c r="A33" s="61"/>
      <c r="C33" s="8">
        <v>31</v>
      </c>
      <c r="D33" s="15" t="s">
        <v>87</v>
      </c>
      <c r="E33" s="15" t="s">
        <v>129</v>
      </c>
      <c r="F33" s="19" t="s">
        <v>90</v>
      </c>
      <c r="G33" s="23" t="s">
        <v>46</v>
      </c>
      <c r="H33" s="22">
        <v>8</v>
      </c>
      <c r="I33" s="22">
        <v>4</v>
      </c>
      <c r="J33" s="40">
        <v>15.113573000000001</v>
      </c>
      <c r="K33" s="40">
        <v>14.914676</v>
      </c>
      <c r="L33" s="41">
        <f t="shared" si="0"/>
        <v>30.028249000000002</v>
      </c>
      <c r="M33" s="26">
        <v>6</v>
      </c>
      <c r="N33" s="25">
        <v>24</v>
      </c>
      <c r="O33" s="42">
        <f t="shared" si="12"/>
        <v>720.67797600000006</v>
      </c>
      <c r="P33" s="51">
        <v>0.85</v>
      </c>
      <c r="Q33" s="51">
        <v>0.15</v>
      </c>
      <c r="R33" s="42">
        <v>1744.5330151928324</v>
      </c>
      <c r="S33" s="2">
        <v>6</v>
      </c>
      <c r="T33" s="2">
        <v>4</v>
      </c>
      <c r="U33" s="2">
        <v>2</v>
      </c>
      <c r="V33" s="27">
        <f t="shared" si="7"/>
        <v>3.6874999999999996</v>
      </c>
      <c r="W33" s="2">
        <v>5</v>
      </c>
      <c r="X33" s="2">
        <v>3</v>
      </c>
      <c r="Y33" s="2">
        <v>2</v>
      </c>
      <c r="Z33" s="27">
        <f t="shared" si="8"/>
        <v>3.0703125</v>
      </c>
      <c r="AA33" s="27">
        <f t="shared" si="1"/>
        <v>3.37890625</v>
      </c>
      <c r="AB33" s="80">
        <v>40</v>
      </c>
      <c r="AC33" s="80">
        <v>60</v>
      </c>
      <c r="AD33" s="80">
        <v>21</v>
      </c>
      <c r="AE33" s="80">
        <v>48</v>
      </c>
      <c r="AF33" s="80">
        <v>50</v>
      </c>
      <c r="AG33" s="80">
        <v>43</v>
      </c>
      <c r="AH33" s="30">
        <f t="shared" si="9"/>
        <v>37</v>
      </c>
      <c r="AI33" s="30">
        <f t="shared" si="9"/>
        <v>50.333333333333336</v>
      </c>
      <c r="AJ33" s="30">
        <f t="shared" si="15"/>
        <v>87.333333333333343</v>
      </c>
      <c r="AK33" s="34">
        <f t="shared" si="13"/>
        <v>136.43749999999997</v>
      </c>
      <c r="AL33" s="34">
        <f t="shared" si="14"/>
        <v>154.5390625</v>
      </c>
      <c r="AM33" s="25">
        <f t="shared" si="10"/>
        <v>290.9765625</v>
      </c>
      <c r="AN33" s="25">
        <v>69.288888888888906</v>
      </c>
      <c r="AO33" s="25">
        <v>68.883333333333326</v>
      </c>
      <c r="AP33" s="60">
        <f t="shared" si="11"/>
        <v>138.17222222222222</v>
      </c>
      <c r="AQ33" s="25">
        <f t="shared" si="2"/>
        <v>13.087442944194994</v>
      </c>
      <c r="AR33" s="25">
        <f t="shared" si="3"/>
        <v>12.991249358819262</v>
      </c>
      <c r="AS33" s="25">
        <f t="shared" si="4"/>
        <v>13.039487322584538</v>
      </c>
      <c r="AT33" s="40">
        <f t="shared" si="5"/>
        <v>2.8678197964994956</v>
      </c>
      <c r="AU33" s="40">
        <f t="shared" si="6"/>
        <v>2.4206831251810481</v>
      </c>
      <c r="AV33" s="42">
        <v>620.41089799479289</v>
      </c>
      <c r="AW33" s="42">
        <v>754.48275093750158</v>
      </c>
      <c r="AX33" s="42">
        <v>4.844890180180192</v>
      </c>
      <c r="AY33" s="42">
        <v>4.8821491390728582</v>
      </c>
      <c r="AZ33" s="42">
        <v>8.4728268755508669</v>
      </c>
      <c r="BA33" s="42">
        <v>10.361543388538912</v>
      </c>
      <c r="BB33" s="42">
        <v>41.04991572772321</v>
      </c>
      <c r="BC33" s="42">
        <v>50.586600133821314</v>
      </c>
      <c r="BD33" s="41">
        <v>1.6323529411764686</v>
      </c>
      <c r="BE33" s="41">
        <v>1.5567010309278337</v>
      </c>
      <c r="BF33" s="42">
        <v>6.9055555555556047</v>
      </c>
      <c r="BG33" s="42">
        <v>8.4166666666664369</v>
      </c>
      <c r="BH33" s="42">
        <v>414.33333333333627</v>
      </c>
      <c r="BI33" s="42">
        <v>504.99999999998624</v>
      </c>
      <c r="BJ33" s="42">
        <v>4.1777777777778624</v>
      </c>
      <c r="BK33" s="42">
        <v>5.666666666666913</v>
      </c>
      <c r="BL33" s="42">
        <v>11.083333333333467</v>
      </c>
      <c r="BM33" s="42">
        <v>14.08333333333335</v>
      </c>
      <c r="BN33" s="42">
        <v>60</v>
      </c>
      <c r="BO33" s="42">
        <v>57</v>
      </c>
      <c r="BP33" s="42">
        <v>251.89288333333332</v>
      </c>
      <c r="BQ33" s="42">
        <v>261.66098245614035</v>
      </c>
      <c r="BR33" s="42">
        <v>6.9055555555556047</v>
      </c>
      <c r="BS33" s="42">
        <v>8.8596491228067755</v>
      </c>
      <c r="BT33" s="78">
        <v>76.854166666666657</v>
      </c>
      <c r="BU33" s="78">
        <v>109.63020833333333</v>
      </c>
    </row>
    <row r="34" spans="1:73" ht="15.75" x14ac:dyDescent="0.25">
      <c r="A34" s="61"/>
      <c r="C34" s="8">
        <v>32</v>
      </c>
      <c r="D34" s="19" t="s">
        <v>55</v>
      </c>
      <c r="E34" s="15" t="s">
        <v>129</v>
      </c>
      <c r="F34" s="15" t="s">
        <v>15</v>
      </c>
      <c r="G34" s="23" t="s">
        <v>41</v>
      </c>
      <c r="H34" s="22">
        <v>8</v>
      </c>
      <c r="I34" s="22">
        <v>4</v>
      </c>
      <c r="J34" s="40">
        <v>13.803907000000001</v>
      </c>
      <c r="K34" s="40">
        <v>15.341087</v>
      </c>
      <c r="L34" s="41">
        <f t="shared" si="0"/>
        <v>29.144994000000001</v>
      </c>
      <c r="M34" s="26">
        <v>11</v>
      </c>
      <c r="N34" s="25">
        <v>55</v>
      </c>
      <c r="O34" s="42">
        <f t="shared" si="12"/>
        <v>1602.9746700000001</v>
      </c>
      <c r="P34" s="51">
        <v>0.81063122923588038</v>
      </c>
      <c r="Q34" s="51">
        <v>0.18936877076411959</v>
      </c>
      <c r="R34" s="42">
        <v>4559.3221659524743</v>
      </c>
      <c r="S34" s="2">
        <v>5</v>
      </c>
      <c r="T34" s="2">
        <v>5</v>
      </c>
      <c r="U34" s="2">
        <v>3</v>
      </c>
      <c r="V34" s="27">
        <f t="shared" si="7"/>
        <v>4.234375</v>
      </c>
      <c r="W34" s="2">
        <v>0</v>
      </c>
      <c r="X34" s="2">
        <v>3</v>
      </c>
      <c r="Y34" s="2">
        <v>5</v>
      </c>
      <c r="Z34" s="27">
        <f t="shared" si="8"/>
        <v>3.0859375</v>
      </c>
      <c r="AA34" s="27">
        <f t="shared" si="1"/>
        <v>3.66015625</v>
      </c>
      <c r="AB34" s="80">
        <v>17</v>
      </c>
      <c r="AC34" s="80">
        <v>69</v>
      </c>
      <c r="AD34" s="80">
        <v>26</v>
      </c>
      <c r="AE34" s="80">
        <v>84</v>
      </c>
      <c r="AF34" s="80">
        <v>28</v>
      </c>
      <c r="AG34" s="80">
        <v>73</v>
      </c>
      <c r="AH34" s="30">
        <f t="shared" si="9"/>
        <v>23.666666666666668</v>
      </c>
      <c r="AI34" s="30">
        <f t="shared" si="9"/>
        <v>75.333333333333329</v>
      </c>
      <c r="AJ34" s="30">
        <f t="shared" si="15"/>
        <v>99</v>
      </c>
      <c r="AK34" s="34">
        <f t="shared" si="13"/>
        <v>100.21354166666667</v>
      </c>
      <c r="AL34" s="34">
        <f t="shared" si="14"/>
        <v>232.47395833333331</v>
      </c>
      <c r="AM34" s="25">
        <f t="shared" si="10"/>
        <v>332.6875</v>
      </c>
      <c r="AN34" s="25">
        <v>55.75</v>
      </c>
      <c r="AO34" s="25">
        <v>75.172222222222231</v>
      </c>
      <c r="AP34" s="60">
        <f t="shared" si="11"/>
        <v>130.92222222222222</v>
      </c>
      <c r="AQ34" s="25">
        <f t="shared" si="2"/>
        <v>14.856222780269059</v>
      </c>
      <c r="AR34" s="25">
        <f t="shared" si="3"/>
        <v>12.244752021284457</v>
      </c>
      <c r="AS34" s="25">
        <f t="shared" si="4"/>
        <v>13.356782449291353</v>
      </c>
      <c r="AT34" s="40">
        <f t="shared" si="5"/>
        <v>3.1186948828998431</v>
      </c>
      <c r="AU34" s="40">
        <f t="shared" si="6"/>
        <v>2.8442883417193823</v>
      </c>
      <c r="AV34" s="42">
        <v>428.29469222761804</v>
      </c>
      <c r="AW34" s="42">
        <v>1180.7017548796268</v>
      </c>
      <c r="AX34" s="42">
        <v>4.2738205346760898</v>
      </c>
      <c r="AY34" s="42">
        <v>5.0788559860398417</v>
      </c>
      <c r="AZ34" s="42">
        <v>7.2597954815739252</v>
      </c>
      <c r="BA34" s="42">
        <v>15.153682286876633</v>
      </c>
      <c r="BB34" s="42">
        <v>31.027063006699336</v>
      </c>
      <c r="BC34" s="42">
        <v>76.963369993249287</v>
      </c>
      <c r="BD34" s="41">
        <v>2.088235294117637</v>
      </c>
      <c r="BE34" s="41">
        <v>1.8079999999999965</v>
      </c>
      <c r="BF34" s="42">
        <v>8.2222222222223973</v>
      </c>
      <c r="BG34" s="42">
        <v>18.772222222222183</v>
      </c>
      <c r="BH34" s="42">
        <v>493.33333333334383</v>
      </c>
      <c r="BI34" s="42">
        <v>1126.333333333331</v>
      </c>
      <c r="BJ34" s="42">
        <v>7.8916666666665414</v>
      </c>
      <c r="BK34" s="42">
        <v>8.5638888888887674</v>
      </c>
      <c r="BL34" s="42">
        <v>16.113888888888937</v>
      </c>
      <c r="BM34" s="42">
        <v>27.336111111110949</v>
      </c>
      <c r="BN34" s="42">
        <v>58</v>
      </c>
      <c r="BO34" s="42">
        <v>61</v>
      </c>
      <c r="BP34" s="42">
        <v>237.99839655172414</v>
      </c>
      <c r="BQ34" s="42">
        <v>251.49322950819675</v>
      </c>
      <c r="BR34" s="42">
        <v>8.5057471264369617</v>
      </c>
      <c r="BS34" s="42">
        <v>18.464480874316902</v>
      </c>
      <c r="BT34" s="78">
        <v>34.973958333333343</v>
      </c>
      <c r="BU34" s="78">
        <v>128.58072916666666</v>
      </c>
    </row>
    <row r="35" spans="1:73" ht="15" customHeight="1" x14ac:dyDescent="0.25">
      <c r="A35" s="61"/>
      <c r="C35" s="8">
        <v>33</v>
      </c>
      <c r="D35" s="19" t="s">
        <v>23</v>
      </c>
      <c r="E35" s="15" t="s">
        <v>129</v>
      </c>
      <c r="F35" s="19" t="s">
        <v>14</v>
      </c>
      <c r="G35" s="23" t="s">
        <v>41</v>
      </c>
      <c r="H35" s="22">
        <v>8</v>
      </c>
      <c r="I35" s="22">
        <v>4</v>
      </c>
      <c r="J35" s="40">
        <v>13.158289</v>
      </c>
      <c r="K35" s="40">
        <v>12.080080000000001</v>
      </c>
      <c r="L35" s="41">
        <f t="shared" si="0"/>
        <v>25.238368999999999</v>
      </c>
      <c r="M35" s="91">
        <v>11</v>
      </c>
      <c r="N35" s="42">
        <v>66</v>
      </c>
      <c r="O35" s="42">
        <f t="shared" si="12"/>
        <v>1665.732354</v>
      </c>
      <c r="P35" s="51">
        <v>0.88185654008438819</v>
      </c>
      <c r="Q35" s="51">
        <v>0.11814345991561181</v>
      </c>
      <c r="R35" s="42">
        <v>4285.4576353720304</v>
      </c>
      <c r="S35" s="2">
        <v>1</v>
      </c>
      <c r="T35" s="2">
        <v>2</v>
      </c>
      <c r="U35" s="2">
        <v>0</v>
      </c>
      <c r="V35" s="27">
        <f t="shared" si="7"/>
        <v>1.0078125</v>
      </c>
      <c r="W35" s="2">
        <v>1</v>
      </c>
      <c r="X35" s="2">
        <v>2</v>
      </c>
      <c r="Y35" s="2">
        <v>0</v>
      </c>
      <c r="Z35" s="27">
        <f t="shared" si="8"/>
        <v>1.0078125</v>
      </c>
      <c r="AA35" s="27">
        <f t="shared" si="1"/>
        <v>1.0078125</v>
      </c>
      <c r="AB35" s="80">
        <v>49</v>
      </c>
      <c r="AC35" s="80">
        <v>28</v>
      </c>
      <c r="AD35" s="80">
        <v>39</v>
      </c>
      <c r="AE35" s="80">
        <v>34</v>
      </c>
      <c r="AF35" s="80">
        <v>57</v>
      </c>
      <c r="AG35" s="80">
        <v>30</v>
      </c>
      <c r="AH35" s="30">
        <f t="shared" si="9"/>
        <v>48.333333333333336</v>
      </c>
      <c r="AI35" s="30">
        <f t="shared" si="9"/>
        <v>30.666666666666668</v>
      </c>
      <c r="AJ35" s="30">
        <f t="shared" si="15"/>
        <v>79</v>
      </c>
      <c r="AK35" s="34">
        <f t="shared" si="13"/>
        <v>48.7109375</v>
      </c>
      <c r="AL35" s="34">
        <f t="shared" si="14"/>
        <v>30.90625</v>
      </c>
      <c r="AM35" s="25">
        <f t="shared" si="10"/>
        <v>79.6171875</v>
      </c>
      <c r="AN35" s="25">
        <v>73.427777777777806</v>
      </c>
      <c r="AO35" s="25">
        <v>62.422222222222217</v>
      </c>
      <c r="AP35" s="60">
        <f t="shared" si="11"/>
        <v>135.85000000000002</v>
      </c>
      <c r="AQ35" s="25">
        <f t="shared" si="2"/>
        <v>10.752025512597408</v>
      </c>
      <c r="AR35" s="25">
        <f t="shared" si="3"/>
        <v>11.611326450694198</v>
      </c>
      <c r="AS35" s="25">
        <f t="shared" si="4"/>
        <v>11.146868899521529</v>
      </c>
      <c r="AT35" s="40">
        <f t="shared" si="5"/>
        <v>3.1301547259254354</v>
      </c>
      <c r="AU35" s="40">
        <f t="shared" si="6"/>
        <v>2.5727168143676642</v>
      </c>
      <c r="AV35" s="42">
        <v>162.43644455494982</v>
      </c>
      <c r="AW35" s="42">
        <v>137.66461990516819</v>
      </c>
      <c r="AX35" s="42">
        <v>3.3347016684897475</v>
      </c>
      <c r="AY35" s="42">
        <v>4.4542647492066552</v>
      </c>
      <c r="AZ35" s="42">
        <v>3.701920325659362</v>
      </c>
      <c r="BA35" s="42">
        <v>2.5584474606128436</v>
      </c>
      <c r="BB35" s="42">
        <v>12.344799886592384</v>
      </c>
      <c r="BC35" s="42">
        <v>11.396002336505072</v>
      </c>
      <c r="BD35" s="41">
        <v>1.6292134831460487</v>
      </c>
      <c r="BE35" s="41">
        <v>1.642857142857113</v>
      </c>
      <c r="BF35" s="42">
        <v>10.777777777777855</v>
      </c>
      <c r="BG35" s="42">
        <v>7.9388888888887266</v>
      </c>
      <c r="BH35" s="42">
        <v>646.66666666667129</v>
      </c>
      <c r="BI35" s="42">
        <v>476.33333333332359</v>
      </c>
      <c r="BJ35" s="42">
        <v>7.9083333333331973</v>
      </c>
      <c r="BK35" s="42">
        <v>3.4916666666667582</v>
      </c>
      <c r="BL35" s="42">
        <v>18.686111111111053</v>
      </c>
      <c r="BM35" s="42">
        <v>11.430555555555484</v>
      </c>
      <c r="BN35" s="42">
        <v>63</v>
      </c>
      <c r="BO35" s="42">
        <v>59</v>
      </c>
      <c r="BP35" s="42">
        <v>208.86173015873015</v>
      </c>
      <c r="BQ35" s="42">
        <v>204.7471186440678</v>
      </c>
      <c r="BR35" s="42">
        <v>10.264550264550339</v>
      </c>
      <c r="BS35" s="42">
        <v>8.0734463276834507</v>
      </c>
      <c r="BT35" s="78">
        <v>29.8984375</v>
      </c>
      <c r="BU35" s="78">
        <v>18.8125</v>
      </c>
    </row>
    <row r="36" spans="1:73" ht="15" customHeight="1" x14ac:dyDescent="0.25">
      <c r="A36" s="61"/>
      <c r="C36" s="8">
        <v>34</v>
      </c>
      <c r="D36" s="15" t="s">
        <v>4</v>
      </c>
      <c r="E36" s="15" t="s">
        <v>129</v>
      </c>
      <c r="F36" s="19" t="s">
        <v>90</v>
      </c>
      <c r="G36" s="23" t="s">
        <v>41</v>
      </c>
      <c r="H36" s="22">
        <v>8</v>
      </c>
      <c r="I36" s="22">
        <v>4</v>
      </c>
      <c r="J36" s="40">
        <v>7.0614850000000002</v>
      </c>
      <c r="K36" s="40">
        <v>7.9588599999999996</v>
      </c>
      <c r="L36" s="41">
        <f t="shared" si="0"/>
        <v>15.020344999999999</v>
      </c>
      <c r="M36" s="26">
        <v>5</v>
      </c>
      <c r="N36" s="25">
        <v>25</v>
      </c>
      <c r="O36" s="42">
        <f t="shared" si="12"/>
        <v>375.50862499999999</v>
      </c>
      <c r="P36" s="51">
        <v>0.8341463414634146</v>
      </c>
      <c r="Q36" s="51">
        <v>0.16585365853658537</v>
      </c>
      <c r="R36" s="42">
        <v>1380.5289897415923</v>
      </c>
      <c r="S36" s="2">
        <v>2</v>
      </c>
      <c r="T36" s="2">
        <v>1</v>
      </c>
      <c r="U36" s="2">
        <v>4</v>
      </c>
      <c r="V36" s="27">
        <f t="shared" si="7"/>
        <v>2.375</v>
      </c>
      <c r="W36" s="2">
        <v>2</v>
      </c>
      <c r="X36" s="2">
        <v>1</v>
      </c>
      <c r="Y36" s="2">
        <v>4</v>
      </c>
      <c r="Z36" s="27">
        <f t="shared" si="8"/>
        <v>2.375</v>
      </c>
      <c r="AA36" s="27">
        <f t="shared" si="1"/>
        <v>2.375</v>
      </c>
      <c r="AB36" s="80">
        <v>47</v>
      </c>
      <c r="AC36" s="80">
        <v>43</v>
      </c>
      <c r="AD36" s="80">
        <v>28</v>
      </c>
      <c r="AE36" s="80">
        <v>37</v>
      </c>
      <c r="AF36" s="80">
        <v>28</v>
      </c>
      <c r="AG36" s="80">
        <v>22</v>
      </c>
      <c r="AH36" s="30">
        <f t="shared" si="9"/>
        <v>34.333333333333336</v>
      </c>
      <c r="AI36" s="30">
        <f t="shared" si="9"/>
        <v>34</v>
      </c>
      <c r="AJ36" s="30">
        <f t="shared" si="15"/>
        <v>68.333333333333343</v>
      </c>
      <c r="AK36" s="34">
        <f t="shared" si="13"/>
        <v>81.541666666666671</v>
      </c>
      <c r="AL36" s="34">
        <f t="shared" si="14"/>
        <v>80.75</v>
      </c>
      <c r="AM36" s="25">
        <f t="shared" si="10"/>
        <v>162.29166666666669</v>
      </c>
      <c r="AN36" s="25">
        <v>40.09999999999993</v>
      </c>
      <c r="AO36" s="25">
        <v>39.938888888888876</v>
      </c>
      <c r="AP36" s="60">
        <f t="shared" si="11"/>
        <v>80.038888888888806</v>
      </c>
      <c r="AQ36" s="25">
        <f t="shared" si="2"/>
        <v>10.565812967581065</v>
      </c>
      <c r="AR36" s="25">
        <f t="shared" si="3"/>
        <v>11.956556962025321</v>
      </c>
      <c r="AS36" s="25">
        <f t="shared" si="4"/>
        <v>11.259785243284526</v>
      </c>
      <c r="AT36" s="40">
        <f t="shared" si="5"/>
        <v>4.5493850729349656</v>
      </c>
      <c r="AU36" s="40">
        <f t="shared" si="6"/>
        <v>3.6764241826445194</v>
      </c>
      <c r="AV36" s="42">
        <v>269.01404916666746</v>
      </c>
      <c r="AW36" s="42">
        <v>217.76008458333419</v>
      </c>
      <c r="AX36" s="42">
        <v>3.2990992233009804</v>
      </c>
      <c r="AY36" s="42">
        <v>2.6967193137255014</v>
      </c>
      <c r="AZ36" s="42">
        <v>11.547382266855578</v>
      </c>
      <c r="BA36" s="42">
        <v>10.145925421479959</v>
      </c>
      <c r="BB36" s="42">
        <v>38.095959867742756</v>
      </c>
      <c r="BC36" s="42">
        <v>27.360713039723553</v>
      </c>
      <c r="BD36" s="41">
        <v>1.3918918918918897</v>
      </c>
      <c r="BE36" s="41">
        <v>1.4999999999999962</v>
      </c>
      <c r="BF36" s="42">
        <v>5.9055555555556083</v>
      </c>
      <c r="BG36" s="42">
        <v>6.2833333333332764</v>
      </c>
      <c r="BH36" s="42">
        <v>354.3333333333365</v>
      </c>
      <c r="BI36" s="42">
        <v>376.99999999999659</v>
      </c>
      <c r="BJ36" s="42">
        <v>1.8583333333333174</v>
      </c>
      <c r="BK36" s="42">
        <v>2.1555555555555546</v>
      </c>
      <c r="BL36" s="42">
        <v>7.7638888888889257</v>
      </c>
      <c r="BM36" s="42">
        <v>8.4388888888888314</v>
      </c>
      <c r="BN36" s="42">
        <v>33</v>
      </c>
      <c r="BO36" s="42">
        <v>37</v>
      </c>
      <c r="BP36" s="42">
        <v>213.98439393939395</v>
      </c>
      <c r="BQ36" s="42">
        <v>215.1043243243243</v>
      </c>
      <c r="BR36" s="42">
        <v>10.737373737373833</v>
      </c>
      <c r="BS36" s="42">
        <v>10.189189189189097</v>
      </c>
      <c r="BT36" s="78">
        <v>58.583333333333343</v>
      </c>
      <c r="BU36" s="78">
        <v>53.833333333333371</v>
      </c>
    </row>
    <row r="37" spans="1:73" ht="15" customHeight="1" x14ac:dyDescent="0.25">
      <c r="A37" s="61"/>
      <c r="C37" s="8">
        <v>35</v>
      </c>
      <c r="D37" s="47" t="s">
        <v>58</v>
      </c>
      <c r="E37" s="15" t="s">
        <v>129</v>
      </c>
      <c r="F37" s="15" t="s">
        <v>15</v>
      </c>
      <c r="G37" s="23" t="s">
        <v>46</v>
      </c>
      <c r="H37" s="22">
        <v>8</v>
      </c>
      <c r="I37" s="22">
        <v>4</v>
      </c>
      <c r="J37" s="40">
        <v>20.122634999999999</v>
      </c>
      <c r="K37" s="40">
        <v>20.471142</v>
      </c>
      <c r="L37" s="41">
        <f t="shared" si="0"/>
        <v>40.593777000000003</v>
      </c>
      <c r="M37" s="26">
        <v>10</v>
      </c>
      <c r="N37" s="25">
        <v>40</v>
      </c>
      <c r="O37" s="42">
        <f t="shared" si="12"/>
        <v>1623.75108</v>
      </c>
      <c r="P37" s="51">
        <v>0.82119205298013243</v>
      </c>
      <c r="Q37" s="51">
        <v>0.17880794701986755</v>
      </c>
      <c r="R37" s="42">
        <v>5067.7794117647054</v>
      </c>
      <c r="S37" s="2">
        <v>1</v>
      </c>
      <c r="T37" s="2">
        <v>0</v>
      </c>
      <c r="U37" s="2">
        <v>1</v>
      </c>
      <c r="V37" s="27">
        <f t="shared" si="7"/>
        <v>0.609375</v>
      </c>
      <c r="W37" s="2">
        <v>0</v>
      </c>
      <c r="X37" s="2">
        <v>0</v>
      </c>
      <c r="Y37" s="2">
        <v>2</v>
      </c>
      <c r="Z37" s="27">
        <f t="shared" si="8"/>
        <v>0.765625</v>
      </c>
      <c r="AA37" s="27">
        <f t="shared" si="1"/>
        <v>0.6875</v>
      </c>
      <c r="AB37" s="80">
        <v>52</v>
      </c>
      <c r="AC37" s="80">
        <v>79</v>
      </c>
      <c r="AD37" s="80">
        <v>71</v>
      </c>
      <c r="AE37" s="80">
        <v>100</v>
      </c>
      <c r="AF37" s="80"/>
      <c r="AG37" s="80"/>
      <c r="AH37" s="30">
        <f t="shared" si="9"/>
        <v>61.5</v>
      </c>
      <c r="AI37" s="30">
        <f t="shared" si="9"/>
        <v>89.5</v>
      </c>
      <c r="AJ37" s="30">
        <f>SUM(AH37:AI37)</f>
        <v>151</v>
      </c>
      <c r="AK37" s="34">
        <f t="shared" si="13"/>
        <v>37.4765625</v>
      </c>
      <c r="AL37" s="34">
        <f t="shared" si="14"/>
        <v>68.5234375</v>
      </c>
      <c r="AM37" s="25">
        <f t="shared" si="10"/>
        <v>106</v>
      </c>
      <c r="AN37" s="25">
        <v>85.408333333333275</v>
      </c>
      <c r="AO37" s="25">
        <v>101.94166666666672</v>
      </c>
      <c r="AP37" s="60">
        <f t="shared" si="11"/>
        <v>187.35</v>
      </c>
      <c r="AQ37" s="25">
        <f t="shared" ref="AQ37:AQ70" si="16">J37/(AN37/60)</f>
        <v>14.136303249097484</v>
      </c>
      <c r="AR37" s="25">
        <f t="shared" ref="AR37:AR70" si="17">K37/(AO37/60)</f>
        <v>12.048738853919719</v>
      </c>
      <c r="AS37" s="25">
        <f t="shared" ref="AS37:AS70" si="18">L37/(AP37/60)</f>
        <v>13.00040896717374</v>
      </c>
      <c r="AT37" s="40">
        <f t="shared" ref="AT37:AT70" si="19">AM37/(AA37*L37)</f>
        <v>3.7981638954615673</v>
      </c>
      <c r="AU37" s="40">
        <f t="shared" ref="AU37:AU70" si="20">R37/O37</f>
        <v>3.1210322038798615</v>
      </c>
      <c r="AV37" s="42">
        <v>232.52629664062755</v>
      </c>
      <c r="AW37" s="42">
        <v>382.80589648437791</v>
      </c>
      <c r="AX37" s="42">
        <v>6.204579105691125</v>
      </c>
      <c r="AY37" s="42">
        <v>5.5864958100559088</v>
      </c>
      <c r="AZ37" s="42">
        <v>1.8624083028887619</v>
      </c>
      <c r="BA37" s="42">
        <v>3.3473187524174275</v>
      </c>
      <c r="BB37" s="42">
        <v>11.55545964236928</v>
      </c>
      <c r="BC37" s="42">
        <v>18.69978218530153</v>
      </c>
      <c r="BD37" s="41">
        <v>2.0163934426229377</v>
      </c>
      <c r="BE37" s="41">
        <v>2.6716417910447636</v>
      </c>
      <c r="BF37" s="42">
        <v>13.26666666666689</v>
      </c>
      <c r="BG37" s="42">
        <v>23.208333333333378</v>
      </c>
      <c r="BH37" s="42">
        <v>796.00000000001342</v>
      </c>
      <c r="BI37" s="42">
        <v>1392.5000000000027</v>
      </c>
      <c r="BJ37" s="42">
        <v>7.5833333333332931</v>
      </c>
      <c r="BK37" s="42">
        <v>4.4249999999998524</v>
      </c>
      <c r="BL37" s="42">
        <v>20.850000000000183</v>
      </c>
      <c r="BM37" s="42">
        <v>27.63333333333323</v>
      </c>
      <c r="BN37" s="42">
        <v>74</v>
      </c>
      <c r="BO37" s="42">
        <v>76</v>
      </c>
      <c r="BP37" s="42">
        <v>271.92750000000001</v>
      </c>
      <c r="BQ37" s="42">
        <v>269.35713157894736</v>
      </c>
      <c r="BR37" s="42">
        <v>10.756756756756937</v>
      </c>
      <c r="BS37" s="42">
        <v>18.322368421052669</v>
      </c>
      <c r="BT37" s="78">
        <v>23.351562500000036</v>
      </c>
      <c r="BU37" s="78">
        <v>25.648437500000036</v>
      </c>
    </row>
    <row r="38" spans="1:73" ht="15" customHeight="1" x14ac:dyDescent="0.25">
      <c r="A38" s="61"/>
      <c r="C38" s="8">
        <v>36</v>
      </c>
      <c r="D38" s="19" t="s">
        <v>5</v>
      </c>
      <c r="E38" s="15" t="s">
        <v>129</v>
      </c>
      <c r="F38" s="19" t="s">
        <v>14</v>
      </c>
      <c r="G38" s="23" t="s">
        <v>46</v>
      </c>
      <c r="H38" s="22">
        <v>8</v>
      </c>
      <c r="I38" s="22">
        <v>4</v>
      </c>
      <c r="J38" s="40">
        <v>10.184752</v>
      </c>
      <c r="K38" s="40">
        <v>10.042206999999999</v>
      </c>
      <c r="L38" s="41">
        <f t="shared" si="0"/>
        <v>20.226959000000001</v>
      </c>
      <c r="M38" s="91">
        <v>8</v>
      </c>
      <c r="N38" s="42">
        <v>64</v>
      </c>
      <c r="O38" s="42">
        <f t="shared" si="12"/>
        <v>1294.5253760000001</v>
      </c>
      <c r="P38" s="51">
        <v>0.69696969696969702</v>
      </c>
      <c r="Q38" s="51">
        <v>0.30303030303030304</v>
      </c>
      <c r="R38" s="42">
        <v>4288.1573821581615</v>
      </c>
      <c r="S38" s="2">
        <v>5</v>
      </c>
      <c r="T38" s="2">
        <v>4</v>
      </c>
      <c r="U38" s="2">
        <v>5</v>
      </c>
      <c r="V38" s="27">
        <f t="shared" si="7"/>
        <v>4.609375</v>
      </c>
      <c r="W38" s="2">
        <v>5</v>
      </c>
      <c r="X38" s="2">
        <v>4</v>
      </c>
      <c r="Y38" s="2">
        <v>5</v>
      </c>
      <c r="Z38" s="27">
        <f t="shared" si="8"/>
        <v>4.609375</v>
      </c>
      <c r="AA38" s="27">
        <f t="shared" si="1"/>
        <v>4.609375</v>
      </c>
      <c r="AB38" s="80">
        <v>59</v>
      </c>
      <c r="AC38" s="80">
        <v>49</v>
      </c>
      <c r="AD38" s="80">
        <v>46</v>
      </c>
      <c r="AE38" s="80">
        <v>52</v>
      </c>
      <c r="AF38" s="80">
        <v>38</v>
      </c>
      <c r="AG38" s="80">
        <v>20</v>
      </c>
      <c r="AH38" s="30">
        <f t="shared" si="9"/>
        <v>47.666666666666664</v>
      </c>
      <c r="AI38" s="30">
        <f t="shared" si="9"/>
        <v>40.333333333333336</v>
      </c>
      <c r="AJ38" s="30">
        <f t="shared" ref="AJ38:AJ51" si="21">SUM(AH38:AI38)</f>
        <v>88</v>
      </c>
      <c r="AK38" s="34">
        <f t="shared" si="13"/>
        <v>219.71354166666666</v>
      </c>
      <c r="AL38" s="34">
        <f t="shared" si="14"/>
        <v>185.91145833333334</v>
      </c>
      <c r="AM38" s="25">
        <f t="shared" si="10"/>
        <v>405.625</v>
      </c>
      <c r="AN38" s="25">
        <v>52.86111111111105</v>
      </c>
      <c r="AO38" s="25">
        <v>49.944444444444422</v>
      </c>
      <c r="AP38" s="60">
        <f t="shared" si="11"/>
        <v>102.80555555555547</v>
      </c>
      <c r="AQ38" s="25">
        <f t="shared" si="16"/>
        <v>11.56020195480821</v>
      </c>
      <c r="AR38" s="25">
        <f t="shared" si="17"/>
        <v>12.064052903225811</v>
      </c>
      <c r="AS38" s="25">
        <f t="shared" si="18"/>
        <v>11.804980124290742</v>
      </c>
      <c r="AT38" s="40">
        <f t="shared" si="19"/>
        <v>4.3506292765017225</v>
      </c>
      <c r="AU38" s="40">
        <f t="shared" si="20"/>
        <v>3.3125325016094247</v>
      </c>
      <c r="AV38" s="42">
        <v>680.92382447916759</v>
      </c>
      <c r="AW38" s="42">
        <v>612.43797656250024</v>
      </c>
      <c r="AX38" s="42">
        <v>3.0991436363636402</v>
      </c>
      <c r="AY38" s="42">
        <v>3.2942454545454551</v>
      </c>
      <c r="AZ38" s="42">
        <v>21.572792510477104</v>
      </c>
      <c r="BA38" s="42">
        <v>18.51300798054983</v>
      </c>
      <c r="BB38" s="42">
        <v>66.85718262743832</v>
      </c>
      <c r="BC38" s="42">
        <v>60.986392389890021</v>
      </c>
      <c r="BD38" s="41">
        <v>2.0140845070422517</v>
      </c>
      <c r="BE38" s="41">
        <v>1.9836065573770476</v>
      </c>
      <c r="BF38" s="42">
        <v>10.83888888888889</v>
      </c>
      <c r="BG38" s="42">
        <v>11.911111111111111</v>
      </c>
      <c r="BH38" s="42">
        <v>650.33333333333337</v>
      </c>
      <c r="BI38" s="42">
        <v>714.66666666666674</v>
      </c>
      <c r="BJ38" s="42">
        <v>4.4388888888888891</v>
      </c>
      <c r="BK38" s="42">
        <v>4.3722222222222209</v>
      </c>
      <c r="BL38" s="42">
        <v>15.277777777777779</v>
      </c>
      <c r="BM38" s="42">
        <v>16.283333333333331</v>
      </c>
      <c r="BN38" s="42">
        <v>42</v>
      </c>
      <c r="BO38" s="42">
        <v>40</v>
      </c>
      <c r="BP38" s="42">
        <v>242.49409523809524</v>
      </c>
      <c r="BQ38" s="42">
        <v>251.05517499999996</v>
      </c>
      <c r="BR38" s="42">
        <v>15.484126984126984</v>
      </c>
      <c r="BS38" s="42">
        <v>17.866666666666667</v>
      </c>
      <c r="BT38" s="78">
        <v>109.0885416666667</v>
      </c>
      <c r="BU38" s="78">
        <v>96.796875000000028</v>
      </c>
    </row>
    <row r="39" spans="1:73" ht="15" customHeight="1" x14ac:dyDescent="0.25">
      <c r="A39" s="61"/>
      <c r="C39" s="8">
        <v>37</v>
      </c>
      <c r="D39" s="15" t="s">
        <v>6</v>
      </c>
      <c r="E39" s="15" t="s">
        <v>129</v>
      </c>
      <c r="F39" s="19" t="s">
        <v>90</v>
      </c>
      <c r="G39" s="23" t="s">
        <v>46</v>
      </c>
      <c r="H39" s="22">
        <v>8</v>
      </c>
      <c r="I39" s="22">
        <v>4</v>
      </c>
      <c r="J39" s="40">
        <v>10.184752</v>
      </c>
      <c r="K39" s="40">
        <v>10.042206999999999</v>
      </c>
      <c r="L39" s="41">
        <f t="shared" si="0"/>
        <v>20.226959000000001</v>
      </c>
      <c r="M39" s="26">
        <v>4</v>
      </c>
      <c r="N39" s="25">
        <v>20</v>
      </c>
      <c r="O39" s="42">
        <f t="shared" si="12"/>
        <v>404.53917999999999</v>
      </c>
      <c r="P39" s="51">
        <v>0.87007874015748032</v>
      </c>
      <c r="Q39" s="51">
        <v>0.12992125984251968</v>
      </c>
      <c r="R39" s="42">
        <v>1421.2752889235167</v>
      </c>
      <c r="S39" s="2">
        <v>1</v>
      </c>
      <c r="T39" s="2">
        <v>1</v>
      </c>
      <c r="U39" s="2">
        <v>1</v>
      </c>
      <c r="V39" s="27">
        <f t="shared" si="7"/>
        <v>1</v>
      </c>
      <c r="W39" s="2">
        <v>1</v>
      </c>
      <c r="X39" s="2">
        <v>1</v>
      </c>
      <c r="Y39" s="2">
        <v>1</v>
      </c>
      <c r="Z39" s="27">
        <f t="shared" si="8"/>
        <v>1</v>
      </c>
      <c r="AA39" s="27">
        <f t="shared" si="1"/>
        <v>1</v>
      </c>
      <c r="AB39" s="80">
        <v>61</v>
      </c>
      <c r="AC39" s="80">
        <v>31</v>
      </c>
      <c r="AD39" s="80">
        <v>40</v>
      </c>
      <c r="AE39" s="80">
        <v>34</v>
      </c>
      <c r="AF39" s="80">
        <v>50</v>
      </c>
      <c r="AG39" s="80">
        <v>38</v>
      </c>
      <c r="AH39" s="30">
        <f t="shared" si="9"/>
        <v>50.333333333333336</v>
      </c>
      <c r="AI39" s="30">
        <f t="shared" si="9"/>
        <v>34.333333333333336</v>
      </c>
      <c r="AJ39" s="30">
        <f t="shared" si="21"/>
        <v>84.666666666666671</v>
      </c>
      <c r="AK39" s="34">
        <f t="shared" si="13"/>
        <v>50.333333333333336</v>
      </c>
      <c r="AL39" s="34">
        <f t="shared" si="14"/>
        <v>34.333333333333336</v>
      </c>
      <c r="AM39" s="25">
        <f t="shared" si="10"/>
        <v>84.666666666666671</v>
      </c>
      <c r="AN39" s="25">
        <v>56.81111111111111</v>
      </c>
      <c r="AO39" s="25">
        <v>56.338888888888881</v>
      </c>
      <c r="AP39" s="60">
        <f t="shared" si="11"/>
        <v>113.14999999999999</v>
      </c>
      <c r="AQ39" s="25">
        <f t="shared" si="16"/>
        <v>10.756436690788187</v>
      </c>
      <c r="AR39" s="25">
        <f t="shared" si="17"/>
        <v>10.694787062419881</v>
      </c>
      <c r="AS39" s="25">
        <f t="shared" si="18"/>
        <v>10.725740521431728</v>
      </c>
      <c r="AT39" s="40">
        <f t="shared" si="19"/>
        <v>4.1858327129978692</v>
      </c>
      <c r="AU39" s="40">
        <f t="shared" si="20"/>
        <v>3.5133192511131224</v>
      </c>
      <c r="AV39" s="42">
        <v>185.28121292566931</v>
      </c>
      <c r="AW39" s="42">
        <v>124.2295028576694</v>
      </c>
      <c r="AX39" s="42">
        <v>3.6810837005099852</v>
      </c>
      <c r="AY39" s="42">
        <v>3.6183350346893999</v>
      </c>
      <c r="AZ39" s="42">
        <v>4.9420283707775461</v>
      </c>
      <c r="BA39" s="42">
        <v>3.418903168729079</v>
      </c>
      <c r="BB39" s="42">
        <v>18.19202008312714</v>
      </c>
      <c r="BC39" s="42">
        <v>12.370737115623031</v>
      </c>
      <c r="BD39" s="41">
        <v>1.2689075630252018</v>
      </c>
      <c r="BE39" s="41">
        <v>1.492753623188388</v>
      </c>
      <c r="BF39" s="42">
        <v>10.527777777778295</v>
      </c>
      <c r="BG39" s="42">
        <v>12.488888888888852</v>
      </c>
      <c r="BH39" s="42">
        <v>631.66666666669778</v>
      </c>
      <c r="BI39" s="42">
        <v>749.3333333333311</v>
      </c>
      <c r="BJ39" s="42">
        <v>8.0944444444444237</v>
      </c>
      <c r="BK39" s="42">
        <v>6.3166666666666691</v>
      </c>
      <c r="BL39" s="42">
        <v>18.622222222222721</v>
      </c>
      <c r="BM39" s="42">
        <v>18.805555555555522</v>
      </c>
      <c r="BN39" s="42">
        <v>42</v>
      </c>
      <c r="BO39" s="42">
        <v>40</v>
      </c>
      <c r="BP39" s="42">
        <v>242.49409523809524</v>
      </c>
      <c r="BQ39" s="42">
        <v>251.05517499999996</v>
      </c>
      <c r="BR39" s="42">
        <v>15.03968253968328</v>
      </c>
      <c r="BS39" s="42">
        <v>18.733333333333277</v>
      </c>
      <c r="BT39" s="78">
        <v>39.666666666666671</v>
      </c>
      <c r="BU39" s="78">
        <v>24.333333333333336</v>
      </c>
    </row>
    <row r="40" spans="1:73" ht="15.75" x14ac:dyDescent="0.25">
      <c r="A40" s="61"/>
      <c r="C40" s="8">
        <v>39</v>
      </c>
      <c r="D40" s="19" t="s">
        <v>7</v>
      </c>
      <c r="E40" s="15" t="s">
        <v>129</v>
      </c>
      <c r="F40" s="15" t="s">
        <v>15</v>
      </c>
      <c r="G40" s="23" t="s">
        <v>41</v>
      </c>
      <c r="H40" s="22">
        <v>8</v>
      </c>
      <c r="I40" s="22">
        <v>4</v>
      </c>
      <c r="J40" s="40">
        <v>13.304607000000001</v>
      </c>
      <c r="K40" s="40">
        <v>13.517179</v>
      </c>
      <c r="L40" s="41">
        <f t="shared" si="0"/>
        <v>26.821786000000003</v>
      </c>
      <c r="M40" s="26">
        <v>11</v>
      </c>
      <c r="N40" s="25">
        <v>55</v>
      </c>
      <c r="O40" s="42">
        <f t="shared" si="12"/>
        <v>1475.1982300000002</v>
      </c>
      <c r="P40" s="51">
        <v>0.67647058823529416</v>
      </c>
      <c r="Q40" s="51">
        <v>0.3235294117647059</v>
      </c>
      <c r="R40" s="42">
        <v>4606.5552525646017</v>
      </c>
      <c r="S40" s="2">
        <v>3</v>
      </c>
      <c r="T40" s="2">
        <v>5</v>
      </c>
      <c r="U40" s="2">
        <v>6</v>
      </c>
      <c r="V40" s="27">
        <f t="shared" si="7"/>
        <v>4.9296875</v>
      </c>
      <c r="W40" s="2">
        <v>5</v>
      </c>
      <c r="X40" s="2">
        <v>7</v>
      </c>
      <c r="Y40" s="2">
        <v>5</v>
      </c>
      <c r="Z40" s="27">
        <f t="shared" si="8"/>
        <v>5.78125</v>
      </c>
      <c r="AA40" s="27">
        <f t="shared" si="1"/>
        <v>5.35546875</v>
      </c>
      <c r="AB40" s="80">
        <v>34</v>
      </c>
      <c r="AC40" s="80">
        <v>66</v>
      </c>
      <c r="AD40" s="80">
        <v>34</v>
      </c>
      <c r="AE40" s="80">
        <v>64</v>
      </c>
      <c r="AF40" s="80">
        <v>32</v>
      </c>
      <c r="AG40" s="80">
        <v>66</v>
      </c>
      <c r="AH40" s="30">
        <f t="shared" si="9"/>
        <v>33.333333333333336</v>
      </c>
      <c r="AI40" s="30">
        <f t="shared" si="9"/>
        <v>65.333333333333329</v>
      </c>
      <c r="AJ40" s="30">
        <f t="shared" si="21"/>
        <v>98.666666666666657</v>
      </c>
      <c r="AK40" s="34">
        <f t="shared" si="13"/>
        <v>164.32291666666669</v>
      </c>
      <c r="AL40" s="34">
        <f t="shared" si="14"/>
        <v>377.70833333333331</v>
      </c>
      <c r="AM40" s="25">
        <f t="shared" si="10"/>
        <v>542.03125</v>
      </c>
      <c r="AN40" s="25">
        <v>50.066666666666663</v>
      </c>
      <c r="AO40" s="25">
        <v>56.966666666666619</v>
      </c>
      <c r="AP40" s="60">
        <f t="shared" si="11"/>
        <v>107.03333333333327</v>
      </c>
      <c r="AQ40" s="25">
        <f t="shared" si="16"/>
        <v>15.944269374167778</v>
      </c>
      <c r="AR40" s="25">
        <f t="shared" si="17"/>
        <v>14.236935166764201</v>
      </c>
      <c r="AS40" s="25">
        <f t="shared" si="18"/>
        <v>15.035569853628163</v>
      </c>
      <c r="AT40" s="40">
        <f t="shared" si="19"/>
        <v>3.7734547222215808</v>
      </c>
      <c r="AU40" s="40">
        <f t="shared" si="20"/>
        <v>3.1226686413286986</v>
      </c>
      <c r="AV40" s="42">
        <v>756.8676432721021</v>
      </c>
      <c r="AW40" s="42">
        <v>1493.1547605803689</v>
      </c>
      <c r="AX40" s="42">
        <v>4.6059774170600205</v>
      </c>
      <c r="AY40" s="42">
        <v>3.9531951741785836</v>
      </c>
      <c r="AZ40" s="42">
        <v>12.35082830080337</v>
      </c>
      <c r="BA40" s="42">
        <v>27.942837283824772</v>
      </c>
      <c r="BB40" s="42">
        <v>56.887636235486106</v>
      </c>
      <c r="BC40" s="42">
        <v>110.46348950327349</v>
      </c>
      <c r="BD40" s="41">
        <v>1.2048192771084312</v>
      </c>
      <c r="BE40" s="41">
        <v>1.4848484848484831</v>
      </c>
      <c r="BF40" s="42">
        <v>8.5444444444444123</v>
      </c>
      <c r="BG40" s="42">
        <v>13.727777777777543</v>
      </c>
      <c r="BH40" s="42">
        <v>512.6666666666647</v>
      </c>
      <c r="BI40" s="42">
        <v>823.66666666665265</v>
      </c>
      <c r="BJ40" s="42">
        <v>7.5555555555554799</v>
      </c>
      <c r="BK40" s="42">
        <v>3.6833333333334553</v>
      </c>
      <c r="BL40" s="42">
        <v>16.099999999999891</v>
      </c>
      <c r="BM40" s="42">
        <v>17.411111111110998</v>
      </c>
      <c r="BN40" s="42">
        <v>43</v>
      </c>
      <c r="BO40" s="42">
        <v>45</v>
      </c>
      <c r="BP40" s="42">
        <v>309.40946511627908</v>
      </c>
      <c r="BQ40" s="42">
        <v>300.38175555555557</v>
      </c>
      <c r="BR40" s="42">
        <v>11.922480620154992</v>
      </c>
      <c r="BS40" s="42">
        <v>18.303703703703391</v>
      </c>
      <c r="BT40" s="78">
        <v>159.94791666666674</v>
      </c>
      <c r="BU40" s="78">
        <v>269.79166666666669</v>
      </c>
    </row>
    <row r="41" spans="1:73" ht="15.75" x14ac:dyDescent="0.25">
      <c r="A41" s="61"/>
      <c r="C41" s="18">
        <v>40</v>
      </c>
      <c r="D41" s="48" t="s">
        <v>66</v>
      </c>
      <c r="E41" s="15" t="s">
        <v>129</v>
      </c>
      <c r="F41" s="47" t="s">
        <v>84</v>
      </c>
      <c r="G41" s="49" t="s">
        <v>41</v>
      </c>
      <c r="H41" s="22">
        <v>8</v>
      </c>
      <c r="I41" s="22">
        <v>4</v>
      </c>
      <c r="J41" s="40">
        <v>11.711708</v>
      </c>
      <c r="K41" s="40">
        <v>11.54128</v>
      </c>
      <c r="L41" s="41">
        <f t="shared" si="0"/>
        <v>23.252988000000002</v>
      </c>
      <c r="M41" s="91">
        <v>14</v>
      </c>
      <c r="N41" s="25">
        <v>112</v>
      </c>
      <c r="O41" s="42">
        <f t="shared" si="12"/>
        <v>2604.334656</v>
      </c>
      <c r="P41" s="52">
        <v>0.85849056603773588</v>
      </c>
      <c r="Q41" s="52">
        <v>0.14150943396226415</v>
      </c>
      <c r="R41" s="42">
        <v>6632.5954421503702</v>
      </c>
      <c r="S41" s="2">
        <v>4</v>
      </c>
      <c r="T41" s="2">
        <v>1</v>
      </c>
      <c r="U41" s="2">
        <v>4</v>
      </c>
      <c r="V41" s="27">
        <f t="shared" si="7"/>
        <v>2.828125</v>
      </c>
      <c r="W41" s="2">
        <v>4</v>
      </c>
      <c r="X41" s="2">
        <v>1</v>
      </c>
      <c r="Y41" s="2">
        <v>4</v>
      </c>
      <c r="Z41" s="27">
        <f t="shared" si="8"/>
        <v>2.828125</v>
      </c>
      <c r="AA41" s="27">
        <f t="shared" si="1"/>
        <v>2.828125</v>
      </c>
      <c r="AB41" s="80">
        <v>33</v>
      </c>
      <c r="AC41" s="80">
        <v>38</v>
      </c>
      <c r="AD41" s="80">
        <v>29</v>
      </c>
      <c r="AE41" s="80">
        <v>28</v>
      </c>
      <c r="AF41" s="80">
        <v>56</v>
      </c>
      <c r="AG41" s="80">
        <v>26</v>
      </c>
      <c r="AH41" s="30">
        <f t="shared" si="9"/>
        <v>39.333333333333336</v>
      </c>
      <c r="AI41" s="30">
        <f t="shared" si="9"/>
        <v>30.666666666666668</v>
      </c>
      <c r="AJ41" s="30">
        <f t="shared" si="21"/>
        <v>70</v>
      </c>
      <c r="AK41" s="34">
        <f t="shared" si="13"/>
        <v>111.23958333333334</v>
      </c>
      <c r="AL41" s="34">
        <f t="shared" si="14"/>
        <v>86.729166666666671</v>
      </c>
      <c r="AM41" s="25">
        <f t="shared" si="10"/>
        <v>197.96875</v>
      </c>
      <c r="AN41" s="25">
        <v>60.883333333333333</v>
      </c>
      <c r="AO41" s="25">
        <v>54.42777777777772</v>
      </c>
      <c r="AP41" s="60">
        <f t="shared" si="11"/>
        <v>115.31111111111105</v>
      </c>
      <c r="AQ41" s="25">
        <f t="shared" si="16"/>
        <v>11.54178724336162</v>
      </c>
      <c r="AR41" s="25">
        <f t="shared" si="17"/>
        <v>12.722856384607548</v>
      </c>
      <c r="AS41" s="25">
        <f t="shared" si="18"/>
        <v>12.099261437656589</v>
      </c>
      <c r="AT41" s="40">
        <f t="shared" si="19"/>
        <v>3.0103658076114774</v>
      </c>
      <c r="AU41" s="40">
        <f t="shared" si="20"/>
        <v>2.5467523641287251</v>
      </c>
      <c r="AV41" s="42">
        <v>401.96260802024159</v>
      </c>
      <c r="AW41" s="42">
        <v>333.63745898399134</v>
      </c>
      <c r="AX41" s="42">
        <v>3.6134853797118827</v>
      </c>
      <c r="AY41" s="42">
        <v>3.846888789630456</v>
      </c>
      <c r="AZ41" s="42">
        <v>9.4981520486451103</v>
      </c>
      <c r="BA41" s="42">
        <v>7.5146921889657508</v>
      </c>
      <c r="BB41" s="42">
        <v>34.321433562059575</v>
      </c>
      <c r="BC41" s="42">
        <v>28.908185139255899</v>
      </c>
      <c r="BD41" s="41">
        <v>1.7878787878787834</v>
      </c>
      <c r="BE41" s="41">
        <v>1.5081967213114711</v>
      </c>
      <c r="BF41" s="42">
        <v>12.794444444444277</v>
      </c>
      <c r="BG41" s="42">
        <v>7.5444444444444159</v>
      </c>
      <c r="BH41" s="42">
        <v>767.66666666665662</v>
      </c>
      <c r="BI41" s="42">
        <v>452.66666666666492</v>
      </c>
      <c r="BJ41" s="42">
        <v>4.133333333333181</v>
      </c>
      <c r="BK41" s="42">
        <v>2.7166666666666921</v>
      </c>
      <c r="BL41" s="42">
        <v>16.927777777777457</v>
      </c>
      <c r="BM41" s="42">
        <v>10.261111111111108</v>
      </c>
      <c r="BN41" s="42">
        <v>54</v>
      </c>
      <c r="BO41" s="42">
        <v>55</v>
      </c>
      <c r="BP41" s="42">
        <v>216.88348148148148</v>
      </c>
      <c r="BQ41" s="42">
        <v>209.84145454545455</v>
      </c>
      <c r="BR41" s="42">
        <v>14.216049382715864</v>
      </c>
      <c r="BS41" s="42">
        <v>8.2303030303029985</v>
      </c>
      <c r="BT41" s="78">
        <v>62.21875</v>
      </c>
      <c r="BU41" s="78">
        <v>59.861979166666664</v>
      </c>
    </row>
    <row r="42" spans="1:73" ht="15" customHeight="1" x14ac:dyDescent="0.25">
      <c r="A42" s="61"/>
      <c r="C42" s="49">
        <v>41</v>
      </c>
      <c r="D42" s="48" t="s">
        <v>35</v>
      </c>
      <c r="E42" s="15" t="s">
        <v>129</v>
      </c>
      <c r="F42" s="47" t="s">
        <v>84</v>
      </c>
      <c r="G42" s="49" t="s">
        <v>41</v>
      </c>
      <c r="H42" s="22">
        <v>8</v>
      </c>
      <c r="I42" s="22">
        <v>4</v>
      </c>
      <c r="J42" s="40">
        <v>9.7018880000000003</v>
      </c>
      <c r="K42" s="40">
        <v>9.481052</v>
      </c>
      <c r="L42" s="41">
        <f t="shared" si="0"/>
        <v>19.182940000000002</v>
      </c>
      <c r="M42" s="91">
        <v>10</v>
      </c>
      <c r="N42" s="25">
        <v>60</v>
      </c>
      <c r="O42" s="42">
        <f t="shared" si="12"/>
        <v>1150.9764</v>
      </c>
      <c r="P42" s="53">
        <v>0.74603174603174605</v>
      </c>
      <c r="Q42" s="53">
        <v>0.25396825396825395</v>
      </c>
      <c r="R42" s="42">
        <v>3085</v>
      </c>
      <c r="S42" s="2">
        <v>8</v>
      </c>
      <c r="T42" s="2">
        <v>7</v>
      </c>
      <c r="U42" s="2">
        <v>5</v>
      </c>
      <c r="V42" s="27">
        <f t="shared" si="7"/>
        <v>6.4609374999999991</v>
      </c>
      <c r="W42" s="2">
        <v>8</v>
      </c>
      <c r="X42" s="2">
        <v>6</v>
      </c>
      <c r="Y42" s="2">
        <v>7</v>
      </c>
      <c r="Z42" s="27">
        <f t="shared" si="8"/>
        <v>6.8359375</v>
      </c>
      <c r="AA42" s="27">
        <f t="shared" si="1"/>
        <v>6.6484375</v>
      </c>
      <c r="AB42" s="80">
        <v>24</v>
      </c>
      <c r="AC42" s="80">
        <v>11</v>
      </c>
      <c r="AD42" s="80">
        <v>62</v>
      </c>
      <c r="AE42" s="80">
        <v>25</v>
      </c>
      <c r="AF42" s="80">
        <v>11</v>
      </c>
      <c r="AG42" s="80">
        <v>49</v>
      </c>
      <c r="AH42" s="30">
        <f t="shared" si="9"/>
        <v>32.333333333333336</v>
      </c>
      <c r="AI42" s="30">
        <f t="shared" si="9"/>
        <v>28.333333333333332</v>
      </c>
      <c r="AJ42" s="30">
        <f t="shared" si="21"/>
        <v>60.666666666666671</v>
      </c>
      <c r="AK42" s="34">
        <f t="shared" si="13"/>
        <v>208.90364583333331</v>
      </c>
      <c r="AL42" s="34">
        <f t="shared" si="14"/>
        <v>193.68489583333331</v>
      </c>
      <c r="AM42" s="25">
        <f t="shared" si="10"/>
        <v>402.58854166666663</v>
      </c>
      <c r="AN42" s="25">
        <v>36.638888888888893</v>
      </c>
      <c r="AO42" s="25">
        <v>37.788888888888891</v>
      </c>
      <c r="AP42" s="60">
        <f t="shared" si="11"/>
        <v>74.427777777777777</v>
      </c>
      <c r="AQ42" s="25">
        <f t="shared" si="16"/>
        <v>15.887852979529947</v>
      </c>
      <c r="AR42" s="25">
        <f t="shared" si="17"/>
        <v>15.05371384886798</v>
      </c>
      <c r="AS42" s="25">
        <f t="shared" si="18"/>
        <v>15.464339180413528</v>
      </c>
      <c r="AT42" s="40">
        <f t="shared" si="19"/>
        <v>3.1566515980361771</v>
      </c>
      <c r="AU42" s="40">
        <f t="shared" si="20"/>
        <v>2.6803329764189776</v>
      </c>
      <c r="AV42" s="42">
        <v>775.69080470414099</v>
      </c>
      <c r="AW42" s="42">
        <v>607.88905053971564</v>
      </c>
      <c r="AX42" s="42">
        <v>3.713151111412385</v>
      </c>
      <c r="AY42" s="42">
        <v>3.1385464928705993</v>
      </c>
      <c r="AZ42" s="42">
        <v>21.532267310582572</v>
      </c>
      <c r="BA42" s="42">
        <v>20.428629210485642</v>
      </c>
      <c r="BB42" s="42">
        <v>79.952562295518248</v>
      </c>
      <c r="BC42" s="42">
        <v>64.116202562723586</v>
      </c>
      <c r="BD42" s="41">
        <v>1.0659340659340646</v>
      </c>
      <c r="BE42" s="41">
        <v>1.6346153846153806</v>
      </c>
      <c r="BF42" s="42">
        <v>4.0833333333333321</v>
      </c>
      <c r="BG42" s="42">
        <v>4.4222222222223362</v>
      </c>
      <c r="BH42" s="42">
        <v>244.99999999999994</v>
      </c>
      <c r="BI42" s="42">
        <v>265.33333333334019</v>
      </c>
      <c r="BJ42" s="42">
        <v>1.7555555555555726</v>
      </c>
      <c r="BK42" s="42">
        <v>2.7777777777777763</v>
      </c>
      <c r="BL42" s="42">
        <v>5.8388888888889046</v>
      </c>
      <c r="BM42" s="42">
        <v>7.200000000000113</v>
      </c>
      <c r="BN42" s="42">
        <v>43</v>
      </c>
      <c r="BO42" s="42">
        <v>40</v>
      </c>
      <c r="BP42" s="42">
        <v>225.6253023255814</v>
      </c>
      <c r="BQ42" s="42">
        <v>237.02629999999999</v>
      </c>
      <c r="BR42" s="42">
        <v>5.6976744186046497</v>
      </c>
      <c r="BS42" s="42">
        <v>6.6333333333335052</v>
      </c>
      <c r="BT42" s="78">
        <v>207.3567708333334</v>
      </c>
      <c r="BU42" s="78">
        <v>127.60416666666673</v>
      </c>
    </row>
    <row r="43" spans="1:73" ht="15.75" x14ac:dyDescent="0.25">
      <c r="A43" s="61"/>
      <c r="C43" s="8">
        <v>42</v>
      </c>
      <c r="D43" s="19" t="s">
        <v>8</v>
      </c>
      <c r="E43" s="15" t="s">
        <v>129</v>
      </c>
      <c r="F43" s="19" t="s">
        <v>14</v>
      </c>
      <c r="G43" s="23" t="s">
        <v>46</v>
      </c>
      <c r="H43" s="22">
        <v>8</v>
      </c>
      <c r="I43" s="22">
        <v>4</v>
      </c>
      <c r="J43" s="40">
        <v>11.75334</v>
      </c>
      <c r="K43" s="40">
        <v>11.758559</v>
      </c>
      <c r="L43" s="41">
        <f t="shared" si="0"/>
        <v>23.511899</v>
      </c>
      <c r="M43" s="91">
        <v>10</v>
      </c>
      <c r="N43" s="42">
        <v>55</v>
      </c>
      <c r="O43" s="42">
        <f t="shared" si="12"/>
        <v>1293.1544449999999</v>
      </c>
      <c r="P43" s="51">
        <v>0.77310924369747902</v>
      </c>
      <c r="Q43" s="51">
        <v>0.22689075630252101</v>
      </c>
      <c r="R43" s="42">
        <v>5392.6195948578097</v>
      </c>
      <c r="S43" s="2">
        <v>3</v>
      </c>
      <c r="T43" s="2">
        <v>3</v>
      </c>
      <c r="U43" s="2">
        <v>2</v>
      </c>
      <c r="V43" s="27">
        <f t="shared" si="7"/>
        <v>2.6171875</v>
      </c>
      <c r="W43" s="2">
        <v>3</v>
      </c>
      <c r="X43" s="2">
        <v>3</v>
      </c>
      <c r="Y43" s="2">
        <v>2</v>
      </c>
      <c r="Z43" s="27">
        <f t="shared" si="8"/>
        <v>2.6171875</v>
      </c>
      <c r="AA43" s="27">
        <f t="shared" si="1"/>
        <v>2.6171875</v>
      </c>
      <c r="AB43" s="80">
        <v>72</v>
      </c>
      <c r="AC43" s="80">
        <v>70</v>
      </c>
      <c r="AD43" s="80">
        <v>47</v>
      </c>
      <c r="AE43" s="80">
        <v>45</v>
      </c>
      <c r="AF43" s="80">
        <v>66</v>
      </c>
      <c r="AG43" s="80">
        <v>46</v>
      </c>
      <c r="AH43" s="30">
        <f t="shared" si="9"/>
        <v>61.666666666666664</v>
      </c>
      <c r="AI43" s="30">
        <f t="shared" si="9"/>
        <v>53.666666666666664</v>
      </c>
      <c r="AJ43" s="30">
        <f t="shared" si="21"/>
        <v>115.33333333333333</v>
      </c>
      <c r="AK43" s="34">
        <f t="shared" si="13"/>
        <v>161.39322916666666</v>
      </c>
      <c r="AL43" s="34">
        <f t="shared" si="14"/>
        <v>140.45572916666666</v>
      </c>
      <c r="AM43" s="25">
        <f t="shared" si="10"/>
        <v>301.84895833333331</v>
      </c>
      <c r="AN43" s="25">
        <v>65.483333333333363</v>
      </c>
      <c r="AO43" s="25">
        <v>58.016666666666652</v>
      </c>
      <c r="AP43" s="60">
        <f t="shared" si="11"/>
        <v>123.50000000000001</v>
      </c>
      <c r="AQ43" s="25">
        <f t="shared" si="16"/>
        <v>10.769158564520229</v>
      </c>
      <c r="AR43" s="25">
        <f t="shared" si="17"/>
        <v>12.160532145935079</v>
      </c>
      <c r="AS43" s="25">
        <f t="shared" si="18"/>
        <v>11.422784939271253</v>
      </c>
      <c r="AT43" s="40">
        <f t="shared" si="19"/>
        <v>4.9053176578094915</v>
      </c>
      <c r="AU43" s="40">
        <f t="shared" si="20"/>
        <v>4.1701280274049637</v>
      </c>
      <c r="AV43" s="42">
        <v>580.39736679687519</v>
      </c>
      <c r="AW43" s="42">
        <v>433.92430481770919</v>
      </c>
      <c r="AX43" s="42">
        <v>3.5961692432432439</v>
      </c>
      <c r="AY43" s="42">
        <v>3.0894026708074596</v>
      </c>
      <c r="AZ43" s="42">
        <v>13.731690665518625</v>
      </c>
      <c r="BA43" s="42">
        <v>11.944978051023655</v>
      </c>
      <c r="BB43" s="42">
        <v>49.381483629068434</v>
      </c>
      <c r="BC43" s="42">
        <v>36.902847093568965</v>
      </c>
      <c r="BD43" s="41">
        <v>1.5677966101694907</v>
      </c>
      <c r="BE43" s="41">
        <v>1.8089887640449422</v>
      </c>
      <c r="BF43" s="42">
        <v>12.505555555555555</v>
      </c>
      <c r="BG43" s="42">
        <v>7.5666666666666638</v>
      </c>
      <c r="BH43" s="42">
        <v>750.33333333333326</v>
      </c>
      <c r="BI43" s="42">
        <v>453.99999999999983</v>
      </c>
      <c r="BJ43" s="42">
        <v>4.0166666666666666</v>
      </c>
      <c r="BK43" s="42">
        <v>3.3888888888888893</v>
      </c>
      <c r="BL43" s="42">
        <v>16.522222222222222</v>
      </c>
      <c r="BM43" s="42">
        <v>10.955555555555552</v>
      </c>
      <c r="BN43" s="42">
        <v>50</v>
      </c>
      <c r="BO43" s="42">
        <v>47</v>
      </c>
      <c r="BP43" s="42">
        <v>235.0668</v>
      </c>
      <c r="BQ43" s="42">
        <v>250.18210638297873</v>
      </c>
      <c r="BR43" s="42">
        <v>15.006666666666666</v>
      </c>
      <c r="BS43" s="42">
        <v>9.6595744680851023</v>
      </c>
      <c r="BT43" s="78">
        <v>102.94270833333331</v>
      </c>
      <c r="BU43" s="78">
        <v>77.643229166666643</v>
      </c>
    </row>
    <row r="44" spans="1:73" ht="15.75" x14ac:dyDescent="0.25">
      <c r="A44" s="61"/>
      <c r="C44" s="8">
        <v>43</v>
      </c>
      <c r="D44" s="19" t="s">
        <v>9</v>
      </c>
      <c r="E44" s="15" t="s">
        <v>129</v>
      </c>
      <c r="F44" s="19" t="s">
        <v>14</v>
      </c>
      <c r="G44" s="23" t="s">
        <v>41</v>
      </c>
      <c r="H44" s="22">
        <v>8</v>
      </c>
      <c r="I44" s="22">
        <v>4</v>
      </c>
      <c r="J44" s="40">
        <v>12.923814999999999</v>
      </c>
      <c r="K44" s="40">
        <v>12.589969999999999</v>
      </c>
      <c r="L44" s="41">
        <f t="shared" si="0"/>
        <v>25.513784999999999</v>
      </c>
      <c r="M44" s="91">
        <v>16</v>
      </c>
      <c r="N44" s="42">
        <v>112</v>
      </c>
      <c r="O44" s="42">
        <f t="shared" si="12"/>
        <v>2857.5439200000001</v>
      </c>
      <c r="P44" s="51">
        <v>0.8807588075880759</v>
      </c>
      <c r="Q44" s="51">
        <v>0.11924119241192412</v>
      </c>
      <c r="R44" s="42">
        <v>8921</v>
      </c>
      <c r="S44" s="2">
        <v>8</v>
      </c>
      <c r="T44" s="2">
        <v>5</v>
      </c>
      <c r="U44" s="2">
        <v>7</v>
      </c>
      <c r="V44" s="27">
        <f t="shared" si="7"/>
        <v>6.4453125</v>
      </c>
      <c r="W44" s="2">
        <v>8</v>
      </c>
      <c r="X44" s="2">
        <v>6</v>
      </c>
      <c r="Y44" s="2">
        <v>6</v>
      </c>
      <c r="Z44" s="27">
        <f t="shared" si="8"/>
        <v>6.453125</v>
      </c>
      <c r="AA44" s="27">
        <f t="shared" si="1"/>
        <v>6.44921875</v>
      </c>
      <c r="AB44" s="80">
        <v>49</v>
      </c>
      <c r="AC44" s="80">
        <v>74</v>
      </c>
      <c r="AD44" s="80">
        <v>71</v>
      </c>
      <c r="AE44" s="80">
        <v>22</v>
      </c>
      <c r="AF44" s="80">
        <v>54</v>
      </c>
      <c r="AG44" s="80">
        <v>86</v>
      </c>
      <c r="AH44" s="30">
        <f t="shared" si="9"/>
        <v>58</v>
      </c>
      <c r="AI44" s="30">
        <f t="shared" si="9"/>
        <v>60.666666666666664</v>
      </c>
      <c r="AJ44" s="30">
        <f t="shared" si="21"/>
        <v>118.66666666666666</v>
      </c>
      <c r="AK44" s="34">
        <f t="shared" si="13"/>
        <v>373.828125</v>
      </c>
      <c r="AL44" s="34">
        <f t="shared" si="14"/>
        <v>391.48958333333331</v>
      </c>
      <c r="AM44" s="25">
        <f t="shared" si="10"/>
        <v>765.31770833333326</v>
      </c>
      <c r="AN44" s="25">
        <v>57.477777777777781</v>
      </c>
      <c r="AO44" s="25">
        <v>55.883333333333361</v>
      </c>
      <c r="AP44" s="60">
        <f t="shared" si="11"/>
        <v>113.36111111111114</v>
      </c>
      <c r="AQ44" s="25">
        <f t="shared" si="16"/>
        <v>13.49093388749275</v>
      </c>
      <c r="AR44" s="25">
        <f t="shared" si="17"/>
        <v>13.517414852371003</v>
      </c>
      <c r="AS44" s="25">
        <f t="shared" si="18"/>
        <v>13.50398814016172</v>
      </c>
      <c r="AT44" s="40">
        <f t="shared" si="19"/>
        <v>4.6511437581442427</v>
      </c>
      <c r="AU44" s="40">
        <f t="shared" si="20"/>
        <v>3.1219117710008808</v>
      </c>
      <c r="AV44" s="42">
        <v>1586.6428812738325</v>
      </c>
      <c r="AW44" s="42">
        <v>1554.2683342006087</v>
      </c>
      <c r="AX44" s="42">
        <v>4.2443111557586324</v>
      </c>
      <c r="AY44" s="42">
        <v>3.9701396930329786</v>
      </c>
      <c r="AZ44" s="42">
        <v>28.925524313060812</v>
      </c>
      <c r="BA44" s="42">
        <v>31.09535474138011</v>
      </c>
      <c r="BB44" s="42">
        <v>122.76892552809156</v>
      </c>
      <c r="BC44" s="42">
        <v>123.45290212769441</v>
      </c>
      <c r="BD44" s="41">
        <v>1.5398230088495557</v>
      </c>
      <c r="BE44" s="41">
        <v>2.0222222222222186</v>
      </c>
      <c r="BF44" s="42">
        <v>8.4333333333334259</v>
      </c>
      <c r="BG44" s="42">
        <v>7.2944444444446699</v>
      </c>
      <c r="BH44" s="42">
        <v>506.00000000000557</v>
      </c>
      <c r="BI44" s="42">
        <v>437.66666666668021</v>
      </c>
      <c r="BJ44" s="42">
        <v>0.29999999999996696</v>
      </c>
      <c r="BK44" s="42">
        <v>1.9333333333332092</v>
      </c>
      <c r="BL44" s="42">
        <v>8.7333333333333929</v>
      </c>
      <c r="BM44" s="42">
        <v>9.2277777777778791</v>
      </c>
      <c r="BN44" s="42">
        <v>58</v>
      </c>
      <c r="BO44" s="42">
        <v>61</v>
      </c>
      <c r="BP44" s="42">
        <v>222.82439655172411</v>
      </c>
      <c r="BQ44" s="42">
        <v>206.39295081967214</v>
      </c>
      <c r="BR44" s="42">
        <v>8.7241379310345781</v>
      </c>
      <c r="BS44" s="42">
        <v>7.1748633879783643</v>
      </c>
      <c r="BT44" s="78">
        <v>262.42708333333343</v>
      </c>
      <c r="BU44" s="78">
        <v>210.80208333333337</v>
      </c>
    </row>
    <row r="45" spans="1:73" ht="15.75" x14ac:dyDescent="0.25">
      <c r="A45" s="61"/>
      <c r="C45" s="8">
        <v>44</v>
      </c>
      <c r="D45" s="19" t="s">
        <v>44</v>
      </c>
      <c r="E45" s="15" t="s">
        <v>129</v>
      </c>
      <c r="F45" s="47" t="s">
        <v>84</v>
      </c>
      <c r="G45" s="23" t="s">
        <v>41</v>
      </c>
      <c r="H45" s="22">
        <v>8</v>
      </c>
      <c r="I45" s="22">
        <v>4</v>
      </c>
      <c r="J45" s="40">
        <v>12.553948999999999</v>
      </c>
      <c r="K45" s="40">
        <v>11.510221</v>
      </c>
      <c r="L45" s="41">
        <f t="shared" si="0"/>
        <v>24.064169999999997</v>
      </c>
      <c r="M45" s="91">
        <v>10</v>
      </c>
      <c r="N45" s="25">
        <v>50</v>
      </c>
      <c r="O45" s="42">
        <f t="shared" si="12"/>
        <v>1203.2085</v>
      </c>
      <c r="P45" s="51">
        <v>0.89637305699481862</v>
      </c>
      <c r="Q45" s="51">
        <v>0.10362694300518134</v>
      </c>
      <c r="R45" s="42">
        <v>2649.2451629658494</v>
      </c>
      <c r="S45" s="2">
        <v>1</v>
      </c>
      <c r="T45" s="2">
        <v>2</v>
      </c>
      <c r="U45" s="2">
        <v>3</v>
      </c>
      <c r="V45" s="27">
        <f t="shared" si="7"/>
        <v>2.15625</v>
      </c>
      <c r="W45" s="2">
        <v>0</v>
      </c>
      <c r="X45" s="2">
        <v>1</v>
      </c>
      <c r="Y45" s="2">
        <v>3</v>
      </c>
      <c r="Z45" s="27">
        <f t="shared" si="8"/>
        <v>1.5390625</v>
      </c>
      <c r="AA45" s="27">
        <f t="shared" si="1"/>
        <v>1.84765625</v>
      </c>
      <c r="AB45" s="80">
        <v>24</v>
      </c>
      <c r="AC45" s="80">
        <v>32</v>
      </c>
      <c r="AD45" s="80">
        <v>36</v>
      </c>
      <c r="AE45" s="80">
        <v>42</v>
      </c>
      <c r="AF45" s="80">
        <v>18</v>
      </c>
      <c r="AG45" s="80">
        <v>41</v>
      </c>
      <c r="AH45" s="30">
        <f t="shared" si="9"/>
        <v>26</v>
      </c>
      <c r="AI45" s="30">
        <f t="shared" si="9"/>
        <v>38.333333333333336</v>
      </c>
      <c r="AJ45" s="30">
        <f t="shared" si="21"/>
        <v>64.333333333333343</v>
      </c>
      <c r="AK45" s="34">
        <f t="shared" si="13"/>
        <v>56.0625</v>
      </c>
      <c r="AL45" s="34">
        <f t="shared" si="14"/>
        <v>58.997395833333336</v>
      </c>
      <c r="AM45" s="25">
        <f t="shared" si="10"/>
        <v>115.05989583333334</v>
      </c>
      <c r="AN45" s="25">
        <v>58.322222222222216</v>
      </c>
      <c r="AO45" s="25">
        <v>61.15</v>
      </c>
      <c r="AP45" s="60">
        <f t="shared" si="11"/>
        <v>119.47222222222221</v>
      </c>
      <c r="AQ45" s="25">
        <f t="shared" si="16"/>
        <v>12.915093274909507</v>
      </c>
      <c r="AR45" s="25">
        <f t="shared" si="17"/>
        <v>11.29375731807032</v>
      </c>
      <c r="AS45" s="25">
        <f t="shared" si="18"/>
        <v>12.085237665659148</v>
      </c>
      <c r="AT45" s="40">
        <f t="shared" si="19"/>
        <v>2.587807183641166</v>
      </c>
      <c r="AU45" s="40">
        <f t="shared" si="20"/>
        <v>2.2018171937497528</v>
      </c>
      <c r="AV45" s="42">
        <v>250.60933639056617</v>
      </c>
      <c r="AW45" s="42">
        <v>282.64555529115472</v>
      </c>
      <c r="AX45" s="42">
        <v>4.4701776836667317</v>
      </c>
      <c r="AY45" s="42">
        <v>4.7908140910087562</v>
      </c>
      <c r="AZ45" s="42">
        <v>4.4657262826223052</v>
      </c>
      <c r="BA45" s="42">
        <v>5.12565274231775</v>
      </c>
      <c r="BB45" s="42">
        <v>19.962589969942222</v>
      </c>
      <c r="BC45" s="42">
        <v>24.55604938351355</v>
      </c>
      <c r="BD45" s="41">
        <v>1.6956521739130281</v>
      </c>
      <c r="BE45" s="41">
        <v>1.5131578947368309</v>
      </c>
      <c r="BF45" s="42">
        <v>6.4555555555555877</v>
      </c>
      <c r="BG45" s="42">
        <v>8.7055555555553532</v>
      </c>
      <c r="BH45" s="42">
        <v>387.33333333333525</v>
      </c>
      <c r="BI45" s="42">
        <v>522.33333333332121</v>
      </c>
      <c r="BJ45" s="42">
        <v>3.4277777777777181</v>
      </c>
      <c r="BK45" s="42">
        <v>5.9222222222218761</v>
      </c>
      <c r="BL45" s="42">
        <v>9.8833333333333062</v>
      </c>
      <c r="BM45" s="42">
        <v>14.627777777777229</v>
      </c>
      <c r="BN45" s="42">
        <v>54</v>
      </c>
      <c r="BO45" s="42">
        <v>47</v>
      </c>
      <c r="BP45" s="42">
        <v>232.48053703703704</v>
      </c>
      <c r="BQ45" s="42">
        <v>244.89831914893617</v>
      </c>
      <c r="BR45" s="42">
        <v>7.1728395061728749</v>
      </c>
      <c r="BS45" s="42">
        <v>11.113475177304707</v>
      </c>
      <c r="BT45" s="78">
        <v>23.598958333333336</v>
      </c>
      <c r="BU45" s="78">
        <v>38.989583333333343</v>
      </c>
    </row>
    <row r="46" spans="1:73" ht="15.75" x14ac:dyDescent="0.25">
      <c r="A46" s="61"/>
      <c r="C46" s="8">
        <v>46</v>
      </c>
      <c r="D46" s="19" t="s">
        <v>10</v>
      </c>
      <c r="E46" s="15" t="s">
        <v>129</v>
      </c>
      <c r="F46" s="19" t="s">
        <v>14</v>
      </c>
      <c r="G46" s="23" t="s">
        <v>41</v>
      </c>
      <c r="H46" s="22">
        <v>8</v>
      </c>
      <c r="I46" s="22">
        <v>4</v>
      </c>
      <c r="J46" s="40">
        <v>11.460952000000001</v>
      </c>
      <c r="K46" s="40">
        <v>11.898338000000001</v>
      </c>
      <c r="L46" s="41">
        <f t="shared" si="0"/>
        <v>23.359290000000001</v>
      </c>
      <c r="M46" s="91">
        <v>9</v>
      </c>
      <c r="N46" s="42">
        <v>63</v>
      </c>
      <c r="O46" s="42">
        <f t="shared" si="12"/>
        <v>1471.63527</v>
      </c>
      <c r="P46" s="51">
        <v>0.8443708609271523</v>
      </c>
      <c r="Q46" s="51">
        <v>0.15562913907284767</v>
      </c>
      <c r="R46" s="42">
        <v>5297.323529411764</v>
      </c>
      <c r="S46" s="2">
        <v>1</v>
      </c>
      <c r="T46" s="2">
        <v>4</v>
      </c>
      <c r="U46" s="2">
        <v>3</v>
      </c>
      <c r="V46" s="27">
        <f t="shared" si="7"/>
        <v>2.9374999999999996</v>
      </c>
      <c r="W46" s="2">
        <v>1</v>
      </c>
      <c r="X46" s="2">
        <v>4</v>
      </c>
      <c r="Y46" s="2">
        <v>3</v>
      </c>
      <c r="Z46" s="27">
        <f t="shared" si="8"/>
        <v>2.9374999999999996</v>
      </c>
      <c r="AA46" s="27">
        <f t="shared" si="1"/>
        <v>2.9374999999999996</v>
      </c>
      <c r="AB46" s="80">
        <v>73</v>
      </c>
      <c r="AC46" s="80">
        <v>44</v>
      </c>
      <c r="AD46" s="80">
        <v>44</v>
      </c>
      <c r="AE46" s="80">
        <v>37</v>
      </c>
      <c r="AF46" s="80">
        <v>69</v>
      </c>
      <c r="AG46" s="80">
        <v>35</v>
      </c>
      <c r="AH46" s="30">
        <f t="shared" si="9"/>
        <v>62</v>
      </c>
      <c r="AI46" s="30">
        <f t="shared" si="9"/>
        <v>38.666666666666664</v>
      </c>
      <c r="AJ46" s="30">
        <f t="shared" si="21"/>
        <v>100.66666666666666</v>
      </c>
      <c r="AK46" s="34">
        <f t="shared" si="13"/>
        <v>182.12499999999997</v>
      </c>
      <c r="AL46" s="34">
        <f t="shared" si="14"/>
        <v>113.58333333333331</v>
      </c>
      <c r="AM46" s="25">
        <f t="shared" si="10"/>
        <v>295.70833333333326</v>
      </c>
      <c r="AN46" s="25">
        <v>78.90555555555558</v>
      </c>
      <c r="AO46" s="25">
        <v>47.361111111111121</v>
      </c>
      <c r="AP46" s="60">
        <f t="shared" si="11"/>
        <v>126.26666666666671</v>
      </c>
      <c r="AQ46" s="25">
        <f t="shared" si="16"/>
        <v>8.7149392100260492</v>
      </c>
      <c r="AR46" s="25">
        <f t="shared" si="17"/>
        <v>15.073554299120234</v>
      </c>
      <c r="AS46" s="25">
        <f t="shared" si="18"/>
        <v>11.099979408658919</v>
      </c>
      <c r="AT46" s="40">
        <f t="shared" si="19"/>
        <v>4.3094917125763086</v>
      </c>
      <c r="AU46" s="40">
        <f t="shared" si="20"/>
        <v>3.5996171316359957</v>
      </c>
      <c r="AV46" s="42">
        <v>715.13331416692063</v>
      </c>
      <c r="AW46" s="42">
        <v>497.9935660301291</v>
      </c>
      <c r="AX46" s="42">
        <v>3.9266070784731411</v>
      </c>
      <c r="AY46" s="42">
        <v>4.3843894294655543</v>
      </c>
      <c r="AZ46" s="42">
        <v>15.890913774004108</v>
      </c>
      <c r="BA46" s="42">
        <v>9.5461511795456904</v>
      </c>
      <c r="BB46" s="42">
        <v>62.39737450841087</v>
      </c>
      <c r="BC46" s="42">
        <v>41.854044323680256</v>
      </c>
      <c r="BD46" s="41">
        <v>1.2739726027397229</v>
      </c>
      <c r="BE46" s="41">
        <v>1.6811594202898466</v>
      </c>
      <c r="BF46" s="42">
        <v>35.45555555555547</v>
      </c>
      <c r="BG46" s="42">
        <v>10.516666666666739</v>
      </c>
      <c r="BH46" s="42">
        <v>2127.333333333328</v>
      </c>
      <c r="BI46" s="42">
        <v>631.00000000000432</v>
      </c>
      <c r="BJ46" s="42">
        <v>3.1638888888890024</v>
      </c>
      <c r="BK46" s="42">
        <v>3.213888888888988</v>
      </c>
      <c r="BL46" s="42">
        <v>38.619444444444476</v>
      </c>
      <c r="BM46" s="42">
        <v>13.730555555555725</v>
      </c>
      <c r="BN46" s="42">
        <v>52</v>
      </c>
      <c r="BO46" s="42">
        <v>53</v>
      </c>
      <c r="BP46" s="42">
        <v>220.40292307692309</v>
      </c>
      <c r="BQ46" s="42">
        <v>224.49694339622641</v>
      </c>
      <c r="BR46" s="42">
        <v>40.910256410256309</v>
      </c>
      <c r="BS46" s="42">
        <v>11.905660377358572</v>
      </c>
      <c r="BT46" s="78">
        <v>142.95833333333334</v>
      </c>
      <c r="BU46" s="78">
        <v>67.562500000000043</v>
      </c>
    </row>
    <row r="47" spans="1:73" ht="21" customHeight="1" x14ac:dyDescent="0.25">
      <c r="A47" s="61"/>
      <c r="C47" s="8">
        <v>47</v>
      </c>
      <c r="D47" s="15" t="s">
        <v>11</v>
      </c>
      <c r="E47" s="15" t="s">
        <v>129</v>
      </c>
      <c r="F47" s="19" t="s">
        <v>90</v>
      </c>
      <c r="G47" s="23" t="s">
        <v>46</v>
      </c>
      <c r="H47" s="22">
        <v>8</v>
      </c>
      <c r="I47" s="22">
        <v>4</v>
      </c>
      <c r="J47" s="40">
        <v>13.325456000000001</v>
      </c>
      <c r="K47" s="40">
        <v>13.651294</v>
      </c>
      <c r="L47" s="41">
        <f t="shared" si="0"/>
        <v>26.976750000000003</v>
      </c>
      <c r="M47" s="26">
        <v>15</v>
      </c>
      <c r="N47" s="25">
        <v>60</v>
      </c>
      <c r="O47" s="42">
        <f t="shared" si="12"/>
        <v>1618.6050000000002</v>
      </c>
      <c r="P47" s="51">
        <v>0.74705882352941178</v>
      </c>
      <c r="Q47" s="51">
        <v>0.25294117647058822</v>
      </c>
      <c r="R47" s="42">
        <v>6797.528730035061</v>
      </c>
      <c r="S47" s="2">
        <v>6</v>
      </c>
      <c r="T47" s="2">
        <v>5</v>
      </c>
      <c r="U47" s="2">
        <v>4</v>
      </c>
      <c r="V47" s="27">
        <f t="shared" si="7"/>
        <v>4.84375</v>
      </c>
      <c r="W47" s="2">
        <v>8</v>
      </c>
      <c r="X47" s="2">
        <v>2</v>
      </c>
      <c r="Y47" s="2">
        <v>7</v>
      </c>
      <c r="Z47" s="27">
        <f t="shared" si="8"/>
        <v>5.2734375</v>
      </c>
      <c r="AA47" s="27">
        <f t="shared" si="1"/>
        <v>5.05859375</v>
      </c>
      <c r="AB47" s="80">
        <v>55</v>
      </c>
      <c r="AC47" s="80">
        <v>76</v>
      </c>
      <c r="AD47" s="80">
        <v>30</v>
      </c>
      <c r="AE47" s="80">
        <v>71</v>
      </c>
      <c r="AF47" s="80">
        <v>46</v>
      </c>
      <c r="AG47" s="80">
        <v>52</v>
      </c>
      <c r="AH47" s="30">
        <f t="shared" si="9"/>
        <v>43.666666666666664</v>
      </c>
      <c r="AI47" s="30">
        <f t="shared" si="9"/>
        <v>66.333333333333329</v>
      </c>
      <c r="AJ47" s="30">
        <f t="shared" si="21"/>
        <v>110</v>
      </c>
      <c r="AK47" s="34">
        <f t="shared" si="13"/>
        <v>211.51041666666666</v>
      </c>
      <c r="AL47" s="34">
        <f t="shared" si="14"/>
        <v>349.8046875</v>
      </c>
      <c r="AM47" s="25">
        <f t="shared" si="10"/>
        <v>561.31510416666663</v>
      </c>
      <c r="AN47" s="25">
        <v>70.322222222222209</v>
      </c>
      <c r="AO47" s="25">
        <v>65.716666666666626</v>
      </c>
      <c r="AP47" s="60">
        <f t="shared" si="11"/>
        <v>136.03888888888883</v>
      </c>
      <c r="AQ47" s="25">
        <f t="shared" si="16"/>
        <v>11.369483709906781</v>
      </c>
      <c r="AR47" s="25">
        <f t="shared" si="17"/>
        <v>12.463773370530062</v>
      </c>
      <c r="AS47" s="25">
        <f t="shared" si="18"/>
        <v>11.898105117000862</v>
      </c>
      <c r="AT47" s="40">
        <f t="shared" si="19"/>
        <v>4.1132707595494988</v>
      </c>
      <c r="AU47" s="40">
        <f t="shared" si="20"/>
        <v>4.1996217298445639</v>
      </c>
      <c r="AV47" s="42">
        <v>822.11226708714048</v>
      </c>
      <c r="AW47" s="42">
        <v>1807.3487178298867</v>
      </c>
      <c r="AX47" s="42">
        <v>3.8868642029236886</v>
      </c>
      <c r="AY47" s="42">
        <v>5.1667367031206144</v>
      </c>
      <c r="AZ47" s="42">
        <v>15.872658816828979</v>
      </c>
      <c r="BA47" s="42">
        <v>25.624287888019992</v>
      </c>
      <c r="BB47" s="42">
        <v>61.694869360353628</v>
      </c>
      <c r="BC47" s="42">
        <v>132.3939487223619</v>
      </c>
      <c r="BD47" s="41">
        <v>1.845070422535205</v>
      </c>
      <c r="BE47" s="41">
        <v>1.617886178861786</v>
      </c>
      <c r="BF47" s="42">
        <v>12.716666666666523</v>
      </c>
      <c r="BG47" s="42">
        <v>11.394444444444538</v>
      </c>
      <c r="BH47" s="42">
        <v>762.99999999999136</v>
      </c>
      <c r="BI47" s="42">
        <v>683.66666666667231</v>
      </c>
      <c r="BJ47" s="42">
        <v>13.600000000000072</v>
      </c>
      <c r="BK47" s="42">
        <v>5.6944444444444473</v>
      </c>
      <c r="BL47" s="42">
        <v>26.316666666666599</v>
      </c>
      <c r="BM47" s="42">
        <v>17.088888888888984</v>
      </c>
      <c r="BN47" s="42">
        <v>59</v>
      </c>
      <c r="BO47" s="42">
        <v>58</v>
      </c>
      <c r="BP47" s="42">
        <v>225.85518644067798</v>
      </c>
      <c r="BQ47" s="42">
        <v>235.36713793103448</v>
      </c>
      <c r="BR47" s="42">
        <v>12.932203389830361</v>
      </c>
      <c r="BS47" s="42">
        <v>11.787356321839178</v>
      </c>
      <c r="BT47" s="78">
        <v>138.86718750000006</v>
      </c>
      <c r="BU47" s="78">
        <v>216.2109375</v>
      </c>
    </row>
    <row r="48" spans="1:73" ht="15.75" x14ac:dyDescent="0.25">
      <c r="A48" s="61"/>
      <c r="C48" s="10">
        <v>49</v>
      </c>
      <c r="D48" s="17" t="s">
        <v>27</v>
      </c>
      <c r="E48" s="11" t="s">
        <v>129</v>
      </c>
      <c r="F48" s="17" t="s">
        <v>89</v>
      </c>
      <c r="G48" s="9" t="s">
        <v>46</v>
      </c>
      <c r="H48" s="22">
        <v>8</v>
      </c>
      <c r="I48" s="22">
        <v>4</v>
      </c>
      <c r="J48" s="40">
        <v>12.873125</v>
      </c>
      <c r="K48" s="40">
        <v>12.775366</v>
      </c>
      <c r="L48" s="41">
        <f t="shared" si="0"/>
        <v>25.648491</v>
      </c>
      <c r="M48" s="91">
        <v>5</v>
      </c>
      <c r="N48" s="25">
        <v>25</v>
      </c>
      <c r="O48" s="42">
        <f t="shared" si="12"/>
        <v>641.21227499999998</v>
      </c>
      <c r="P48" s="51">
        <v>0.80346820809248554</v>
      </c>
      <c r="Q48" s="51">
        <v>0.19653179190751446</v>
      </c>
      <c r="R48" s="42">
        <v>1209.5510323334629</v>
      </c>
      <c r="S48" s="2">
        <v>0</v>
      </c>
      <c r="T48" s="2">
        <v>1</v>
      </c>
      <c r="U48" s="2">
        <v>1</v>
      </c>
      <c r="V48" s="27">
        <f t="shared" si="7"/>
        <v>0.7734375</v>
      </c>
      <c r="W48" s="2">
        <v>0</v>
      </c>
      <c r="X48" s="2">
        <v>1</v>
      </c>
      <c r="Y48" s="2">
        <v>1</v>
      </c>
      <c r="Z48" s="27">
        <f t="shared" si="8"/>
        <v>0.7734375</v>
      </c>
      <c r="AA48" s="27">
        <f t="shared" si="1"/>
        <v>0.7734375</v>
      </c>
      <c r="AB48" s="80">
        <v>28</v>
      </c>
      <c r="AC48" s="80">
        <v>27</v>
      </c>
      <c r="AD48" s="80">
        <v>33</v>
      </c>
      <c r="AE48" s="80">
        <v>19</v>
      </c>
      <c r="AF48" s="80">
        <v>33</v>
      </c>
      <c r="AG48" s="80">
        <v>33</v>
      </c>
      <c r="AH48" s="30">
        <f t="shared" si="9"/>
        <v>31.333333333333332</v>
      </c>
      <c r="AI48" s="30">
        <f t="shared" si="9"/>
        <v>26.333333333333332</v>
      </c>
      <c r="AJ48" s="30">
        <f t="shared" si="21"/>
        <v>57.666666666666664</v>
      </c>
      <c r="AK48" s="34">
        <f t="shared" si="13"/>
        <v>24.234375</v>
      </c>
      <c r="AL48" s="34">
        <f t="shared" si="14"/>
        <v>20.3671875</v>
      </c>
      <c r="AM48" s="25">
        <f t="shared" si="10"/>
        <v>44.6015625</v>
      </c>
      <c r="AN48" s="25">
        <v>59.79999999999999</v>
      </c>
      <c r="AO48" s="25">
        <v>64.099999999999952</v>
      </c>
      <c r="AP48" s="60">
        <f t="shared" si="11"/>
        <v>123.89999999999995</v>
      </c>
      <c r="AQ48" s="25">
        <f t="shared" si="16"/>
        <v>12.916178929765888</v>
      </c>
      <c r="AR48" s="25">
        <f t="shared" si="17"/>
        <v>11.958220904836203</v>
      </c>
      <c r="AS48" s="25">
        <f t="shared" si="18"/>
        <v>12.420576755447948</v>
      </c>
      <c r="AT48" s="40">
        <f t="shared" si="19"/>
        <v>2.2483453964861586</v>
      </c>
      <c r="AU48" s="40">
        <f t="shared" si="20"/>
        <v>1.8863504014071828</v>
      </c>
      <c r="AV48" s="42">
        <v>106.40129671875094</v>
      </c>
      <c r="AW48" s="42">
        <v>100.52214304687601</v>
      </c>
      <c r="AX48" s="42">
        <v>4.3905112765957837</v>
      </c>
      <c r="AY48" s="42">
        <v>4.935494556962075</v>
      </c>
      <c r="AZ48" s="42">
        <v>1.8825557119968928</v>
      </c>
      <c r="BA48" s="42">
        <v>1.5942547164597867</v>
      </c>
      <c r="BB48" s="42">
        <v>8.2653820823421622</v>
      </c>
      <c r="BC48" s="42">
        <v>7.8684354754983934</v>
      </c>
      <c r="BD48" s="41">
        <v>1.6491228070175348</v>
      </c>
      <c r="BE48" s="41">
        <v>1.362068965517234</v>
      </c>
      <c r="BF48" s="42">
        <v>12.53888888888889</v>
      </c>
      <c r="BG48" s="42">
        <v>13.022222222222219</v>
      </c>
      <c r="BH48" s="42">
        <v>752.33333333333337</v>
      </c>
      <c r="BI48" s="42">
        <v>781.33333333333314</v>
      </c>
      <c r="BJ48" s="42">
        <v>5.6611111111111132</v>
      </c>
      <c r="BK48" s="42">
        <v>5.9722222222222214</v>
      </c>
      <c r="BL48" s="42">
        <v>18.2</v>
      </c>
      <c r="BM48" s="42">
        <v>18.99444444444444</v>
      </c>
      <c r="BN48" s="42">
        <v>46</v>
      </c>
      <c r="BO48" s="42">
        <v>44</v>
      </c>
      <c r="BP48" s="42">
        <v>279.85054347826087</v>
      </c>
      <c r="BQ48" s="42">
        <v>290.34922727272726</v>
      </c>
      <c r="BR48" s="42">
        <v>16.355072463768117</v>
      </c>
      <c r="BS48" s="42">
        <v>17.757575757575754</v>
      </c>
      <c r="BT48" s="78">
        <v>14.6953125</v>
      </c>
      <c r="BU48" s="78">
        <v>14.953125</v>
      </c>
    </row>
    <row r="49" spans="1:73" ht="15.75" x14ac:dyDescent="0.25">
      <c r="A49" s="61"/>
      <c r="C49" s="10">
        <v>50</v>
      </c>
      <c r="D49" s="11" t="s">
        <v>12</v>
      </c>
      <c r="E49" s="11" t="s">
        <v>129</v>
      </c>
      <c r="F49" s="17" t="s">
        <v>90</v>
      </c>
      <c r="G49" s="9" t="s">
        <v>41</v>
      </c>
      <c r="H49" s="22">
        <v>8</v>
      </c>
      <c r="I49" s="22">
        <v>4</v>
      </c>
      <c r="J49" s="40">
        <v>12.546021</v>
      </c>
      <c r="K49" s="40">
        <v>11.828378000000001</v>
      </c>
      <c r="L49" s="41">
        <f t="shared" si="0"/>
        <v>24.374399</v>
      </c>
      <c r="M49" s="26">
        <v>1</v>
      </c>
      <c r="N49" s="25">
        <v>4</v>
      </c>
      <c r="O49" s="42">
        <f t="shared" si="12"/>
        <v>97.497596000000001</v>
      </c>
      <c r="P49" s="51">
        <v>0.96682464454976302</v>
      </c>
      <c r="Q49" s="51">
        <v>3.3175355450236969E-2</v>
      </c>
      <c r="R49" s="42">
        <v>217.26753019088432</v>
      </c>
      <c r="S49" s="2">
        <v>1</v>
      </c>
      <c r="T49" s="2">
        <v>0</v>
      </c>
      <c r="U49" s="2">
        <v>0</v>
      </c>
      <c r="V49" s="27">
        <f t="shared" si="7"/>
        <v>0.22656249999999997</v>
      </c>
      <c r="W49" s="2">
        <v>0</v>
      </c>
      <c r="X49" s="2">
        <v>0</v>
      </c>
      <c r="Y49" s="2">
        <v>1</v>
      </c>
      <c r="Z49" s="27">
        <f t="shared" si="8"/>
        <v>0.3828125</v>
      </c>
      <c r="AA49" s="27">
        <f t="shared" si="1"/>
        <v>0.3046875</v>
      </c>
      <c r="AB49" s="80">
        <v>36</v>
      </c>
      <c r="AC49" s="80">
        <v>29</v>
      </c>
      <c r="AD49" s="80">
        <v>28</v>
      </c>
      <c r="AE49" s="80">
        <v>31</v>
      </c>
      <c r="AF49" s="80">
        <v>33</v>
      </c>
      <c r="AG49" s="80">
        <v>54</v>
      </c>
      <c r="AH49" s="30">
        <f t="shared" si="9"/>
        <v>32.333333333333336</v>
      </c>
      <c r="AI49" s="30">
        <f t="shared" si="9"/>
        <v>38</v>
      </c>
      <c r="AJ49" s="30">
        <f t="shared" si="21"/>
        <v>70.333333333333343</v>
      </c>
      <c r="AK49" s="34">
        <f t="shared" si="13"/>
        <v>7.325520833333333</v>
      </c>
      <c r="AL49" s="34">
        <f t="shared" si="14"/>
        <v>14.546875</v>
      </c>
      <c r="AM49" s="25">
        <f t="shared" si="10"/>
        <v>21.872395833333332</v>
      </c>
      <c r="AN49" s="26">
        <v>74.33888888888886</v>
      </c>
      <c r="AO49" s="26">
        <v>75.083333333333272</v>
      </c>
      <c r="AP49" s="82">
        <f t="shared" si="11"/>
        <v>149.42222222222213</v>
      </c>
      <c r="AQ49" s="25">
        <f t="shared" si="16"/>
        <v>10.126076287273003</v>
      </c>
      <c r="AR49" s="25">
        <f t="shared" si="17"/>
        <v>9.4521999556048932</v>
      </c>
      <c r="AS49" s="25">
        <f t="shared" si="18"/>
        <v>9.787459443783467</v>
      </c>
      <c r="AT49" s="40">
        <f t="shared" si="19"/>
        <v>2.9451526081248107</v>
      </c>
      <c r="AU49" s="40">
        <f t="shared" si="20"/>
        <v>2.2284398703623864</v>
      </c>
      <c r="AV49" s="42">
        <v>31.983833295160522</v>
      </c>
      <c r="AW49" s="42">
        <v>47.386096617530043</v>
      </c>
      <c r="AX49" s="42">
        <v>4.3660831800005848</v>
      </c>
      <c r="AY49" s="42">
        <v>3.2574760295616789</v>
      </c>
      <c r="AZ49" s="42">
        <v>0.58389196330321225</v>
      </c>
      <c r="BA49" s="42">
        <v>1.2298283839085966</v>
      </c>
      <c r="BB49" s="42">
        <v>2.5493208799156739</v>
      </c>
      <c r="BC49" s="42">
        <v>4.0061364810568314</v>
      </c>
      <c r="BD49" s="41">
        <v>1.8301886792451265</v>
      </c>
      <c r="BE49" s="41">
        <v>1.8387096774192759</v>
      </c>
      <c r="BF49" s="42">
        <v>15.62777777777792</v>
      </c>
      <c r="BG49" s="42">
        <v>15.055555555555639</v>
      </c>
      <c r="BH49" s="42">
        <v>937.66666666667527</v>
      </c>
      <c r="BI49" s="42">
        <v>903.33333333333837</v>
      </c>
      <c r="BJ49" s="42">
        <v>8.983333333333217</v>
      </c>
      <c r="BK49" s="42">
        <v>9.4527777777777082</v>
      </c>
      <c r="BL49" s="42">
        <v>24.611111111111139</v>
      </c>
      <c r="BM49" s="42">
        <v>24.508333333333347</v>
      </c>
      <c r="BN49" s="42">
        <v>55</v>
      </c>
      <c r="BO49" s="42">
        <v>52</v>
      </c>
      <c r="BP49" s="42">
        <v>228.10947272727273</v>
      </c>
      <c r="BQ49" s="42">
        <v>227.46880769230771</v>
      </c>
      <c r="BR49" s="42">
        <v>17.048484848485003</v>
      </c>
      <c r="BS49" s="42">
        <v>17.371794871794968</v>
      </c>
      <c r="BT49" s="78">
        <v>6.7630208333333348</v>
      </c>
      <c r="BU49" s="78">
        <v>7.911458333333333</v>
      </c>
    </row>
    <row r="50" spans="1:73" ht="15.75" x14ac:dyDescent="0.25">
      <c r="A50" s="61"/>
      <c r="C50" s="8">
        <v>51</v>
      </c>
      <c r="D50" s="15" t="s">
        <v>32</v>
      </c>
      <c r="E50" s="15" t="s">
        <v>129</v>
      </c>
      <c r="F50" s="19" t="s">
        <v>90</v>
      </c>
      <c r="G50" s="23" t="s">
        <v>46</v>
      </c>
      <c r="H50" s="22">
        <v>8</v>
      </c>
      <c r="I50" s="22">
        <v>4</v>
      </c>
      <c r="J50" s="40">
        <v>8.1761140000000001</v>
      </c>
      <c r="K50" s="40">
        <v>8.2207980000000003</v>
      </c>
      <c r="L50" s="41">
        <f t="shared" si="0"/>
        <v>16.396912</v>
      </c>
      <c r="M50" s="26">
        <v>4</v>
      </c>
      <c r="N50" s="25">
        <v>24</v>
      </c>
      <c r="O50" s="42">
        <f t="shared" si="12"/>
        <v>393.52588800000001</v>
      </c>
      <c r="P50" s="51">
        <v>0.83966244725738393</v>
      </c>
      <c r="Q50" s="51">
        <v>0.16033755274261605</v>
      </c>
      <c r="R50" s="42">
        <v>1584</v>
      </c>
      <c r="S50" s="2">
        <v>2</v>
      </c>
      <c r="T50" s="2">
        <v>4</v>
      </c>
      <c r="U50" s="2">
        <v>4</v>
      </c>
      <c r="V50" s="27">
        <f t="shared" si="7"/>
        <v>3.546875</v>
      </c>
      <c r="W50" s="2">
        <v>0</v>
      </c>
      <c r="X50" s="2">
        <v>4</v>
      </c>
      <c r="Y50" s="2">
        <v>5</v>
      </c>
      <c r="Z50" s="27">
        <f t="shared" si="8"/>
        <v>3.4765625</v>
      </c>
      <c r="AA50" s="27">
        <f t="shared" si="1"/>
        <v>3.51171875</v>
      </c>
      <c r="AB50" s="80">
        <v>29</v>
      </c>
      <c r="AC50" s="80">
        <v>31</v>
      </c>
      <c r="AD50" s="80">
        <v>42</v>
      </c>
      <c r="AE50" s="80">
        <v>39</v>
      </c>
      <c r="AF50" s="80">
        <v>26</v>
      </c>
      <c r="AG50" s="80">
        <v>70</v>
      </c>
      <c r="AH50" s="30">
        <f t="shared" si="9"/>
        <v>32.333333333333336</v>
      </c>
      <c r="AI50" s="30">
        <f t="shared" si="9"/>
        <v>46.666666666666664</v>
      </c>
      <c r="AJ50" s="30">
        <f t="shared" si="21"/>
        <v>79</v>
      </c>
      <c r="AK50" s="34">
        <f t="shared" si="13"/>
        <v>114.68229166666667</v>
      </c>
      <c r="AL50" s="34">
        <f t="shared" si="14"/>
        <v>162.23958333333331</v>
      </c>
      <c r="AM50" s="25">
        <f t="shared" si="10"/>
        <v>276.921875</v>
      </c>
      <c r="AN50" s="25">
        <v>39.555555555555593</v>
      </c>
      <c r="AO50" s="25">
        <v>44.966666666666697</v>
      </c>
      <c r="AP50" s="60">
        <f t="shared" si="11"/>
        <v>84.522222222222297</v>
      </c>
      <c r="AQ50" s="25">
        <f t="shared" si="16"/>
        <v>12.401970674157292</v>
      </c>
      <c r="AR50" s="25">
        <f t="shared" si="17"/>
        <v>10.969189325426235</v>
      </c>
      <c r="AS50" s="25">
        <f t="shared" si="18"/>
        <v>11.639716682003408</v>
      </c>
      <c r="AT50" s="40">
        <f t="shared" si="19"/>
        <v>4.8092291542612315</v>
      </c>
      <c r="AU50" s="40">
        <f t="shared" si="20"/>
        <v>4.0251481498467516</v>
      </c>
      <c r="AV50" s="42">
        <v>489.59142458333389</v>
      </c>
      <c r="AW50" s="42">
        <v>596.19785859374963</v>
      </c>
      <c r="AX50" s="42">
        <v>4.2691109278350554</v>
      </c>
      <c r="AY50" s="42">
        <v>3.6747989999999988</v>
      </c>
      <c r="AZ50" s="42">
        <v>14.026503503579658</v>
      </c>
      <c r="BA50" s="42">
        <v>19.735259683224584</v>
      </c>
      <c r="BB50" s="42">
        <v>59.880699386448612</v>
      </c>
      <c r="BC50" s="42">
        <v>72.523112548653984</v>
      </c>
      <c r="BD50" s="41">
        <v>1.1149425287356318</v>
      </c>
      <c r="BE50" s="41">
        <v>1.1864406779661008</v>
      </c>
      <c r="BF50" s="42">
        <v>7.3499999999999979</v>
      </c>
      <c r="BG50" s="42">
        <v>13.205555555555557</v>
      </c>
      <c r="BH50" s="42">
        <v>440.99999999999989</v>
      </c>
      <c r="BI50" s="42">
        <v>792.33333333333348</v>
      </c>
      <c r="BJ50" s="42">
        <v>3.05</v>
      </c>
      <c r="BK50" s="42">
        <v>2.0166666666666662</v>
      </c>
      <c r="BL50" s="42">
        <v>10.399999999999999</v>
      </c>
      <c r="BM50" s="42">
        <v>15.222222222222223</v>
      </c>
      <c r="BN50" s="42">
        <v>34</v>
      </c>
      <c r="BO50" s="42">
        <v>35</v>
      </c>
      <c r="BP50" s="42">
        <v>240.47394117647059</v>
      </c>
      <c r="BQ50" s="42">
        <v>234.87994285714285</v>
      </c>
      <c r="BR50" s="42">
        <v>12.970588235294114</v>
      </c>
      <c r="BS50" s="42">
        <v>22.638095238095243</v>
      </c>
      <c r="BT50" s="78">
        <v>100.82031250000001</v>
      </c>
      <c r="BU50" s="78">
        <v>137.32421875</v>
      </c>
    </row>
    <row r="51" spans="1:73" ht="15.75" x14ac:dyDescent="0.25">
      <c r="A51" s="61"/>
      <c r="C51" s="8">
        <v>53</v>
      </c>
      <c r="D51" s="16" t="s">
        <v>43</v>
      </c>
      <c r="E51" s="15" t="s">
        <v>129</v>
      </c>
      <c r="F51" s="15" t="s">
        <v>15</v>
      </c>
      <c r="G51" s="23" t="s">
        <v>41</v>
      </c>
      <c r="H51" s="22">
        <v>8</v>
      </c>
      <c r="I51" s="22">
        <v>4</v>
      </c>
      <c r="J51" s="40">
        <v>14.765186999999999</v>
      </c>
      <c r="K51" s="40">
        <v>13.534932</v>
      </c>
      <c r="L51" s="41">
        <f t="shared" si="0"/>
        <v>28.300118999999999</v>
      </c>
      <c r="M51" s="26">
        <v>11</v>
      </c>
      <c r="N51" s="25">
        <v>55</v>
      </c>
      <c r="O51" s="42">
        <f t="shared" si="12"/>
        <v>1556.506545</v>
      </c>
      <c r="P51" s="51">
        <v>0.887459807073955</v>
      </c>
      <c r="Q51" s="51">
        <v>0.11254019292604502</v>
      </c>
      <c r="R51" s="42">
        <v>4756.7781456953635</v>
      </c>
      <c r="S51" s="2">
        <v>4</v>
      </c>
      <c r="T51" s="2">
        <v>4</v>
      </c>
      <c r="U51" s="2">
        <v>4</v>
      </c>
      <c r="V51" s="27">
        <f t="shared" si="7"/>
        <v>4</v>
      </c>
      <c r="W51" s="2">
        <v>4</v>
      </c>
      <c r="X51" s="2">
        <v>4</v>
      </c>
      <c r="Y51" s="2">
        <v>5</v>
      </c>
      <c r="Z51" s="27">
        <f t="shared" si="8"/>
        <v>4.3828125</v>
      </c>
      <c r="AA51" s="27">
        <f t="shared" si="1"/>
        <v>4.19140625</v>
      </c>
      <c r="AB51" s="80">
        <v>34</v>
      </c>
      <c r="AC51" s="80">
        <v>74</v>
      </c>
      <c r="AD51" s="80">
        <v>13</v>
      </c>
      <c r="AE51" s="80">
        <v>82</v>
      </c>
      <c r="AF51" s="80">
        <v>33</v>
      </c>
      <c r="AG51" s="80">
        <v>70</v>
      </c>
      <c r="AH51" s="30">
        <f t="shared" si="9"/>
        <v>26.666666666666668</v>
      </c>
      <c r="AI51" s="30">
        <f t="shared" si="9"/>
        <v>75.333333333333329</v>
      </c>
      <c r="AJ51" s="30">
        <f t="shared" si="21"/>
        <v>102</v>
      </c>
      <c r="AK51" s="34">
        <f t="shared" si="13"/>
        <v>106.66666666666667</v>
      </c>
      <c r="AL51" s="34">
        <f t="shared" si="14"/>
        <v>330.171875</v>
      </c>
      <c r="AM51" s="25">
        <f t="shared" si="10"/>
        <v>436.83854166666669</v>
      </c>
      <c r="AN51" s="25">
        <v>57.222222222222193</v>
      </c>
      <c r="AO51" s="25">
        <v>68.594444444444449</v>
      </c>
      <c r="AP51" s="60">
        <f t="shared" si="11"/>
        <v>125.81666666666663</v>
      </c>
      <c r="AQ51" s="25">
        <f t="shared" si="16"/>
        <v>15.481943650485444</v>
      </c>
      <c r="AR51" s="25">
        <f t="shared" si="17"/>
        <v>11.839091730784805</v>
      </c>
      <c r="AS51" s="25">
        <f t="shared" si="18"/>
        <v>13.495884011127304</v>
      </c>
      <c r="AT51" s="40">
        <f t="shared" si="19"/>
        <v>3.6827558684780657</v>
      </c>
      <c r="AU51" s="40">
        <f t="shared" si="20"/>
        <v>3.0560604842785057</v>
      </c>
      <c r="AV51" s="42">
        <v>384.98805639333841</v>
      </c>
      <c r="AW51" s="42">
        <v>1697.8143713263103</v>
      </c>
      <c r="AX51" s="42">
        <v>3.6092630286875482</v>
      </c>
      <c r="AY51" s="42">
        <v>5.1422137979690437</v>
      </c>
      <c r="AZ51" s="42">
        <v>7.2242001856574287</v>
      </c>
      <c r="BA51" s="42">
        <v>24.394054953508448</v>
      </c>
      <c r="BB51" s="42">
        <v>26.074038641931079</v>
      </c>
      <c r="BC51" s="42">
        <v>125.43944597034624</v>
      </c>
      <c r="BD51" s="41">
        <v>2.0512820512820369</v>
      </c>
      <c r="BE51" s="41">
        <v>1.6992481203007486</v>
      </c>
      <c r="BF51" s="42">
        <v>9.5166666666665289</v>
      </c>
      <c r="BG51" s="42">
        <v>18.149999999999878</v>
      </c>
      <c r="BH51" s="42">
        <v>570.9999999999917</v>
      </c>
      <c r="BI51" s="42">
        <v>1088.9999999999927</v>
      </c>
      <c r="BJ51" s="42">
        <v>4.555555555555582</v>
      </c>
      <c r="BK51" s="42">
        <v>4.9055555555555337</v>
      </c>
      <c r="BL51" s="42">
        <v>14.072222222222111</v>
      </c>
      <c r="BM51" s="42">
        <v>23.055555555555411</v>
      </c>
      <c r="BN51" s="42">
        <v>64</v>
      </c>
      <c r="BO51" s="42">
        <v>59</v>
      </c>
      <c r="BP51" s="42">
        <v>230.706046875</v>
      </c>
      <c r="BQ51" s="42">
        <v>229.40562711864408</v>
      </c>
      <c r="BR51" s="42">
        <v>8.9218749999998703</v>
      </c>
      <c r="BS51" s="42">
        <v>18.457627118643945</v>
      </c>
      <c r="BT51" s="78">
        <v>74.5078125</v>
      </c>
      <c r="BU51" s="78">
        <v>194.3046875</v>
      </c>
    </row>
    <row r="52" spans="1:73" ht="15.75" x14ac:dyDescent="0.25">
      <c r="A52" s="61"/>
      <c r="C52" s="23">
        <v>56</v>
      </c>
      <c r="D52" s="46" t="s">
        <v>67</v>
      </c>
      <c r="E52" s="15" t="s">
        <v>131</v>
      </c>
      <c r="F52" s="47" t="s">
        <v>84</v>
      </c>
      <c r="G52" s="23" t="s">
        <v>46</v>
      </c>
      <c r="H52" s="22">
        <v>8</v>
      </c>
      <c r="I52" s="22">
        <v>4</v>
      </c>
      <c r="J52" s="40">
        <v>20.445255</v>
      </c>
      <c r="K52" s="40">
        <v>19.978672</v>
      </c>
      <c r="L52" s="41">
        <f t="shared" si="0"/>
        <v>40.423926999999999</v>
      </c>
      <c r="M52" s="91">
        <v>13</v>
      </c>
      <c r="N52" s="25">
        <v>91</v>
      </c>
      <c r="O52" s="42">
        <f t="shared" si="12"/>
        <v>3678.5773570000001</v>
      </c>
      <c r="P52" s="51">
        <v>0.7978723404255319</v>
      </c>
      <c r="Q52" s="51">
        <v>0.20212765957446807</v>
      </c>
      <c r="R52" s="42">
        <v>4788</v>
      </c>
      <c r="S52" s="2">
        <v>6</v>
      </c>
      <c r="T52" s="2">
        <v>6</v>
      </c>
      <c r="U52" s="2">
        <v>3</v>
      </c>
      <c r="V52" s="27">
        <f t="shared" si="7"/>
        <v>4.8515625</v>
      </c>
      <c r="W52" s="2">
        <v>6</v>
      </c>
      <c r="X52" s="2">
        <v>3</v>
      </c>
      <c r="Y52" s="2">
        <v>5</v>
      </c>
      <c r="Z52" s="27">
        <f t="shared" si="8"/>
        <v>4.4453124999999991</v>
      </c>
      <c r="AA52" s="27">
        <f t="shared" si="1"/>
        <v>4.6484375</v>
      </c>
      <c r="AB52" s="80">
        <v>42</v>
      </c>
      <c r="AC52" s="80">
        <v>38</v>
      </c>
      <c r="AD52" s="80">
        <v>5</v>
      </c>
      <c r="AE52" s="80">
        <v>52</v>
      </c>
      <c r="AF52" s="80">
        <v>33</v>
      </c>
      <c r="AG52" s="80">
        <v>18</v>
      </c>
      <c r="AH52" s="30">
        <f t="shared" ref="AH52:AI70" si="22">+AVERAGE(AB52,AD52,AF52)</f>
        <v>26.666666666666668</v>
      </c>
      <c r="AI52" s="30">
        <f t="shared" si="22"/>
        <v>36</v>
      </c>
      <c r="AJ52" s="30">
        <f t="shared" ref="AJ52:AJ70" si="23">SUM(AH52:AI52)</f>
        <v>62.666666666666671</v>
      </c>
      <c r="AK52" s="34">
        <f t="shared" si="13"/>
        <v>129.375</v>
      </c>
      <c r="AL52" s="34">
        <f t="shared" si="14"/>
        <v>160.03124999999997</v>
      </c>
      <c r="AM52" s="25">
        <f t="shared" si="10"/>
        <v>289.40625</v>
      </c>
      <c r="AN52" s="25">
        <v>64.622222222222234</v>
      </c>
      <c r="AO52" s="25">
        <v>54.816666666666656</v>
      </c>
      <c r="AP52" s="60">
        <f t="shared" si="11"/>
        <v>119.4388888888889</v>
      </c>
      <c r="AQ52" s="25">
        <f t="shared" si="16"/>
        <v>18.982870873452541</v>
      </c>
      <c r="AR52" s="25">
        <f t="shared" si="17"/>
        <v>21.867807601094562</v>
      </c>
      <c r="AS52" s="25">
        <f t="shared" si="18"/>
        <v>20.306917140332107</v>
      </c>
      <c r="AT52" s="40">
        <f t="shared" si="19"/>
        <v>1.5401478319860356</v>
      </c>
      <c r="AU52" s="40">
        <f t="shared" si="20"/>
        <v>1.3015901353518824</v>
      </c>
      <c r="AV52" s="42">
        <v>838.51382109375186</v>
      </c>
      <c r="AW52" s="42">
        <v>1680.8401212760436</v>
      </c>
      <c r="AX52" s="42">
        <v>6.4812662500000142</v>
      </c>
      <c r="AY52" s="42">
        <v>10.503199351851862</v>
      </c>
      <c r="AZ52" s="42">
        <v>6.3278741204254976</v>
      </c>
      <c r="BA52" s="42">
        <v>8.0101044754125823</v>
      </c>
      <c r="BB52" s="42">
        <v>41.012636970962305</v>
      </c>
      <c r="BC52" s="42">
        <v>84.13172413441913</v>
      </c>
      <c r="BD52" s="41">
        <v>2.3529411764705852</v>
      </c>
      <c r="BE52" s="41">
        <v>1.4025974025974022</v>
      </c>
      <c r="BF52" s="42">
        <v>6.6611111111109178</v>
      </c>
      <c r="BG52" s="42">
        <v>7.2388888888887504</v>
      </c>
      <c r="BH52" s="42">
        <v>399.66666666665509</v>
      </c>
      <c r="BI52" s="42">
        <v>434.33333333332502</v>
      </c>
      <c r="BJ52" s="42">
        <v>2.8722222222222276</v>
      </c>
      <c r="BK52" s="42">
        <v>1.3277777777777371</v>
      </c>
      <c r="BL52" s="42">
        <v>9.5333333333331449</v>
      </c>
      <c r="BM52" s="42">
        <v>8.566666666666487</v>
      </c>
      <c r="BN52" s="42">
        <v>41</v>
      </c>
      <c r="BO52" s="42">
        <v>39</v>
      </c>
      <c r="BP52" s="42">
        <v>498.66475609756094</v>
      </c>
      <c r="BQ52" s="42">
        <v>512.27364102564104</v>
      </c>
      <c r="BR52" s="42">
        <v>9.7479674796745144</v>
      </c>
      <c r="BS52" s="42">
        <v>11.136752136751923</v>
      </c>
      <c r="BT52" s="78">
        <v>54.084635416666664</v>
      </c>
      <c r="BU52" s="78">
        <v>114.09635416666666</v>
      </c>
    </row>
    <row r="53" spans="1:73" ht="15" customHeight="1" x14ac:dyDescent="0.25">
      <c r="A53" s="61"/>
      <c r="C53" s="23">
        <v>57</v>
      </c>
      <c r="D53" s="46" t="s">
        <v>68</v>
      </c>
      <c r="E53" s="15" t="s">
        <v>131</v>
      </c>
      <c r="F53" s="47" t="s">
        <v>84</v>
      </c>
      <c r="G53" s="23" t="s">
        <v>46</v>
      </c>
      <c r="H53" s="22">
        <v>8</v>
      </c>
      <c r="I53" s="22">
        <v>4</v>
      </c>
      <c r="J53" s="40">
        <v>14.952249999999999</v>
      </c>
      <c r="K53" s="40">
        <v>14.761929</v>
      </c>
      <c r="L53" s="41">
        <f t="shared" si="0"/>
        <v>29.714179000000001</v>
      </c>
      <c r="M53" s="91">
        <v>15</v>
      </c>
      <c r="N53" s="25">
        <v>135</v>
      </c>
      <c r="O53" s="42">
        <f t="shared" si="12"/>
        <v>4011.4141650000001</v>
      </c>
      <c r="P53" s="51">
        <v>0.89823008849557517</v>
      </c>
      <c r="Q53" s="51">
        <v>0.10176991150442478</v>
      </c>
      <c r="R53" s="42">
        <v>4977</v>
      </c>
      <c r="S53" s="2">
        <v>9</v>
      </c>
      <c r="T53" s="2">
        <v>8</v>
      </c>
      <c r="U53" s="2">
        <v>7</v>
      </c>
      <c r="V53" s="27">
        <f t="shared" si="7"/>
        <v>7.8437499999999991</v>
      </c>
      <c r="W53" s="2">
        <v>9</v>
      </c>
      <c r="X53" s="2">
        <v>6</v>
      </c>
      <c r="Y53" s="2">
        <v>8</v>
      </c>
      <c r="Z53" s="27">
        <f t="shared" si="8"/>
        <v>7.4453124999999991</v>
      </c>
      <c r="AA53" s="27">
        <f t="shared" si="1"/>
        <v>7.6445312499999991</v>
      </c>
      <c r="AB53" s="80">
        <v>55</v>
      </c>
      <c r="AC53" s="80">
        <v>44</v>
      </c>
      <c r="AD53" s="80">
        <v>32</v>
      </c>
      <c r="AE53" s="80">
        <v>42</v>
      </c>
      <c r="AF53" s="80">
        <v>11</v>
      </c>
      <c r="AG53" s="80">
        <v>42</v>
      </c>
      <c r="AH53" s="30">
        <f t="shared" si="22"/>
        <v>32.666666666666664</v>
      </c>
      <c r="AI53" s="30">
        <f t="shared" si="22"/>
        <v>42.666666666666664</v>
      </c>
      <c r="AJ53" s="30">
        <f t="shared" si="23"/>
        <v>75.333333333333329</v>
      </c>
      <c r="AK53" s="34">
        <f t="shared" si="13"/>
        <v>256.22916666666663</v>
      </c>
      <c r="AL53" s="34">
        <f t="shared" si="14"/>
        <v>317.66666666666663</v>
      </c>
      <c r="AM53" s="25">
        <f t="shared" si="10"/>
        <v>573.89583333333326</v>
      </c>
      <c r="AN53" s="25">
        <v>47.65555555555553</v>
      </c>
      <c r="AO53" s="25">
        <v>42.544444444444437</v>
      </c>
      <c r="AP53" s="60">
        <f t="shared" si="11"/>
        <v>90.19999999999996</v>
      </c>
      <c r="AQ53" s="25">
        <f t="shared" si="16"/>
        <v>18.825402191653072</v>
      </c>
      <c r="AR53" s="25">
        <f t="shared" si="17"/>
        <v>20.818599268738577</v>
      </c>
      <c r="AS53" s="25">
        <f t="shared" si="18"/>
        <v>19.765529268292692</v>
      </c>
      <c r="AT53" s="40">
        <f t="shared" si="19"/>
        <v>2.5264951917269309</v>
      </c>
      <c r="AU53" s="40">
        <f t="shared" si="20"/>
        <v>1.2407095840227207</v>
      </c>
      <c r="AV53" s="42">
        <v>1023.5758037500011</v>
      </c>
      <c r="AW53" s="42">
        <v>3348.3830957552091</v>
      </c>
      <c r="AX53" s="42">
        <v>3.9947669387755154</v>
      </c>
      <c r="AY53" s="42">
        <v>10.540555390625006</v>
      </c>
      <c r="AZ53" s="42">
        <v>17.136495622175033</v>
      </c>
      <c r="BA53" s="42">
        <v>21.519319505375385</v>
      </c>
      <c r="BB53" s="42">
        <v>68.456306157936169</v>
      </c>
      <c r="BC53" s="42">
        <v>226.82557921496635</v>
      </c>
      <c r="BD53" s="41">
        <v>1.7499999999999989</v>
      </c>
      <c r="BE53" s="41">
        <v>1.0940170940170937</v>
      </c>
      <c r="BF53" s="42">
        <v>6.7888888888888932</v>
      </c>
      <c r="BG53" s="42">
        <v>6.9611111111109647</v>
      </c>
      <c r="BH53" s="42">
        <v>407.3333333333336</v>
      </c>
      <c r="BI53" s="42">
        <v>417.66666666665787</v>
      </c>
      <c r="BJ53" s="42">
        <v>4.3249999999999966</v>
      </c>
      <c r="BK53" s="42">
        <v>1.2000000000000015</v>
      </c>
      <c r="BL53" s="42">
        <v>11.113888888888891</v>
      </c>
      <c r="BM53" s="42">
        <v>8.1611111111109658</v>
      </c>
      <c r="BN53" s="42">
        <v>37</v>
      </c>
      <c r="BO53" s="42">
        <v>35</v>
      </c>
      <c r="BP53" s="42">
        <v>404.11486486486484</v>
      </c>
      <c r="BQ53" s="42">
        <v>421.76940000000002</v>
      </c>
      <c r="BR53" s="42">
        <v>11.009009009009016</v>
      </c>
      <c r="BS53" s="42">
        <v>11.933333333333081</v>
      </c>
      <c r="BT53" s="78">
        <v>152.62890625</v>
      </c>
      <c r="BU53" s="78">
        <v>379.71093749999989</v>
      </c>
    </row>
    <row r="54" spans="1:73" ht="15.75" x14ac:dyDescent="0.25">
      <c r="A54" s="61"/>
      <c r="C54" s="23">
        <v>58</v>
      </c>
      <c r="D54" s="46" t="s">
        <v>69</v>
      </c>
      <c r="E54" s="15" t="s">
        <v>131</v>
      </c>
      <c r="F54" s="47" t="s">
        <v>84</v>
      </c>
      <c r="G54" s="23" t="s">
        <v>46</v>
      </c>
      <c r="H54" s="22">
        <v>8</v>
      </c>
      <c r="I54" s="22">
        <v>4</v>
      </c>
      <c r="J54" s="40">
        <v>10.493563</v>
      </c>
      <c r="K54" s="40">
        <v>10.502390999999999</v>
      </c>
      <c r="L54" s="41">
        <f t="shared" si="0"/>
        <v>20.995953999999998</v>
      </c>
      <c r="M54" s="91">
        <v>12</v>
      </c>
      <c r="N54" s="25">
        <v>96</v>
      </c>
      <c r="O54" s="42">
        <f t="shared" si="12"/>
        <v>2015.6115839999998</v>
      </c>
      <c r="P54" s="51">
        <v>0.77456647398843925</v>
      </c>
      <c r="Q54" s="51">
        <v>0.22543352601156069</v>
      </c>
      <c r="R54" s="42">
        <v>4633.1639722114014</v>
      </c>
      <c r="S54" s="2">
        <v>8</v>
      </c>
      <c r="T54" s="2">
        <v>7</v>
      </c>
      <c r="U54" s="2">
        <v>6</v>
      </c>
      <c r="V54" s="27">
        <f t="shared" si="7"/>
        <v>6.84375</v>
      </c>
      <c r="W54" s="2">
        <v>5</v>
      </c>
      <c r="X54" s="2">
        <v>7</v>
      </c>
      <c r="Y54" s="2">
        <v>8</v>
      </c>
      <c r="Z54" s="27">
        <f t="shared" si="8"/>
        <v>6.9296875000000009</v>
      </c>
      <c r="AA54" s="27">
        <f t="shared" si="1"/>
        <v>6.88671875</v>
      </c>
      <c r="AB54" s="80">
        <v>11</v>
      </c>
      <c r="AC54" s="80">
        <v>54</v>
      </c>
      <c r="AD54" s="80">
        <v>4</v>
      </c>
      <c r="AE54" s="80">
        <v>33</v>
      </c>
      <c r="AF54" s="80">
        <v>10</v>
      </c>
      <c r="AG54" s="80">
        <v>61</v>
      </c>
      <c r="AH54" s="30">
        <f t="shared" si="22"/>
        <v>8.3333333333333339</v>
      </c>
      <c r="AI54" s="30">
        <f t="shared" si="22"/>
        <v>49.333333333333336</v>
      </c>
      <c r="AJ54" s="30">
        <f t="shared" si="23"/>
        <v>57.666666666666671</v>
      </c>
      <c r="AK54" s="34">
        <f t="shared" si="13"/>
        <v>57.031250000000007</v>
      </c>
      <c r="AL54" s="34">
        <f t="shared" si="14"/>
        <v>341.86458333333337</v>
      </c>
      <c r="AM54" s="25">
        <f t="shared" si="10"/>
        <v>398.89583333333337</v>
      </c>
      <c r="AN54" s="25">
        <v>29.794444444444427</v>
      </c>
      <c r="AO54" s="25">
        <v>44.816666666666663</v>
      </c>
      <c r="AP54" s="60">
        <f t="shared" si="11"/>
        <v>74.611111111111086</v>
      </c>
      <c r="AQ54" s="25">
        <f t="shared" si="16"/>
        <v>21.131918776804039</v>
      </c>
      <c r="AR54" s="25">
        <f t="shared" si="17"/>
        <v>14.060471402008181</v>
      </c>
      <c r="AS54" s="25">
        <f t="shared" si="18"/>
        <v>16.884311481757265</v>
      </c>
      <c r="AT54" s="40">
        <f t="shared" si="19"/>
        <v>2.7587448810449411</v>
      </c>
      <c r="AU54" s="40">
        <f t="shared" si="20"/>
        <v>2.2986392859564959</v>
      </c>
      <c r="AV54" s="42">
        <v>308.01631406249993</v>
      </c>
      <c r="AW54" s="42">
        <v>2180.5412970833345</v>
      </c>
      <c r="AX54" s="42">
        <v>5.4008339999999988</v>
      </c>
      <c r="AY54" s="42">
        <v>6.3783772972973001</v>
      </c>
      <c r="AZ54" s="42">
        <v>5.4348794589597453</v>
      </c>
      <c r="BA54" s="42">
        <v>32.551119391130399</v>
      </c>
      <c r="BB54" s="42">
        <v>29.35288176785139</v>
      </c>
      <c r="BC54" s="42">
        <v>207.62332092600005</v>
      </c>
      <c r="BD54" s="41">
        <v>1.3157894736842106</v>
      </c>
      <c r="BE54" s="41">
        <v>1.1746031746031744</v>
      </c>
      <c r="BF54" s="42">
        <v>2.3555555555554797</v>
      </c>
      <c r="BG54" s="42">
        <v>7.4277777777779974</v>
      </c>
      <c r="BH54" s="42">
        <v>141.33333333332877</v>
      </c>
      <c r="BI54" s="42">
        <v>445.66666666667982</v>
      </c>
      <c r="BJ54" s="42">
        <v>4.1000000000000014</v>
      </c>
      <c r="BK54" s="42">
        <v>2.8666666666667142</v>
      </c>
      <c r="BL54" s="42">
        <v>6.4555555555554811</v>
      </c>
      <c r="BM54" s="42">
        <v>10.294444444444713</v>
      </c>
      <c r="BN54" s="42">
        <v>28</v>
      </c>
      <c r="BO54" s="42">
        <v>29</v>
      </c>
      <c r="BP54" s="42">
        <v>374.77010714285711</v>
      </c>
      <c r="BQ54" s="42">
        <v>362.15141379310347</v>
      </c>
      <c r="BR54" s="42">
        <v>5.0476190476188849</v>
      </c>
      <c r="BS54" s="42">
        <v>15.367816091954477</v>
      </c>
      <c r="BT54" s="78">
        <v>43.888020833333336</v>
      </c>
      <c r="BU54" s="78">
        <v>291.04687500000006</v>
      </c>
    </row>
    <row r="55" spans="1:73" ht="15.75" x14ac:dyDescent="0.25">
      <c r="A55" s="61"/>
      <c r="C55" s="21">
        <v>64</v>
      </c>
      <c r="D55" s="20" t="s">
        <v>24</v>
      </c>
      <c r="E55" s="15" t="s">
        <v>129</v>
      </c>
      <c r="F55" s="19" t="s">
        <v>14</v>
      </c>
      <c r="G55" s="21" t="s">
        <v>41</v>
      </c>
      <c r="H55" s="22">
        <v>8</v>
      </c>
      <c r="I55" s="22">
        <v>4</v>
      </c>
      <c r="J55" s="40">
        <v>12.546021</v>
      </c>
      <c r="K55" s="40">
        <v>11.828378000000001</v>
      </c>
      <c r="L55" s="41">
        <f t="shared" si="0"/>
        <v>24.374399</v>
      </c>
      <c r="M55" s="91">
        <v>10</v>
      </c>
      <c r="N55" s="42">
        <v>50</v>
      </c>
      <c r="O55" s="42">
        <f t="shared" si="12"/>
        <v>1218.7199499999999</v>
      </c>
      <c r="P55" s="51">
        <v>0.94545454545454544</v>
      </c>
      <c r="Q55" s="51">
        <v>5.4545454545454543E-2</v>
      </c>
      <c r="R55" s="42">
        <v>2264.8987144526686</v>
      </c>
      <c r="S55" s="2">
        <v>3</v>
      </c>
      <c r="T55" s="2">
        <v>4</v>
      </c>
      <c r="U55" s="2">
        <v>2</v>
      </c>
      <c r="V55" s="27">
        <f t="shared" si="7"/>
        <v>3.0078125</v>
      </c>
      <c r="W55" s="2">
        <v>0</v>
      </c>
      <c r="X55" s="2">
        <v>1</v>
      </c>
      <c r="Y55" s="2">
        <v>3</v>
      </c>
      <c r="Z55" s="27">
        <f t="shared" si="8"/>
        <v>1.5390625</v>
      </c>
      <c r="AA55" s="27">
        <f t="shared" si="1"/>
        <v>2.2734375</v>
      </c>
      <c r="AB55" s="80">
        <v>35</v>
      </c>
      <c r="AC55" s="80">
        <v>18</v>
      </c>
      <c r="AD55" s="80">
        <v>15</v>
      </c>
      <c r="AE55" s="80">
        <v>25</v>
      </c>
      <c r="AF55" s="80">
        <v>34</v>
      </c>
      <c r="AG55" s="80">
        <v>38</v>
      </c>
      <c r="AH55" s="30">
        <f t="shared" si="22"/>
        <v>28</v>
      </c>
      <c r="AI55" s="30">
        <f t="shared" si="22"/>
        <v>27</v>
      </c>
      <c r="AJ55" s="30">
        <f t="shared" si="23"/>
        <v>55</v>
      </c>
      <c r="AK55" s="34">
        <f t="shared" si="13"/>
        <v>84.21875</v>
      </c>
      <c r="AL55" s="34">
        <f t="shared" si="14"/>
        <v>41.5546875</v>
      </c>
      <c r="AM55" s="25">
        <f t="shared" si="10"/>
        <v>125.7734375</v>
      </c>
      <c r="AN55" s="25">
        <v>64.216666666666654</v>
      </c>
      <c r="AO55" s="25">
        <v>61.033333333333331</v>
      </c>
      <c r="AP55" s="60">
        <f t="shared" si="11"/>
        <v>125.24999999999999</v>
      </c>
      <c r="AQ55" s="25">
        <f t="shared" si="16"/>
        <v>11.722210121982872</v>
      </c>
      <c r="AR55" s="25">
        <f t="shared" si="17"/>
        <v>11.6281160021846</v>
      </c>
      <c r="AS55" s="25">
        <f t="shared" si="18"/>
        <v>11.67635880239521</v>
      </c>
      <c r="AT55" s="40">
        <f t="shared" si="19"/>
        <v>2.2697184884428458</v>
      </c>
      <c r="AU55" s="40">
        <f t="shared" si="20"/>
        <v>1.8584242544422684</v>
      </c>
      <c r="AV55" s="42">
        <v>361.06807232389798</v>
      </c>
      <c r="AW55" s="42">
        <v>149.97265478807719</v>
      </c>
      <c r="AX55" s="42">
        <v>4.2872646806548182</v>
      </c>
      <c r="AY55" s="42">
        <v>3.6090430180247943</v>
      </c>
      <c r="AZ55" s="42">
        <v>6.7127856712498728</v>
      </c>
      <c r="BA55" s="42">
        <v>3.513134894742119</v>
      </c>
      <c r="BB55" s="42">
        <v>28.779488917155327</v>
      </c>
      <c r="BC55" s="42">
        <v>12.679054963248316</v>
      </c>
      <c r="BD55" s="41">
        <v>1.3999999999999915</v>
      </c>
      <c r="BE55" s="41">
        <v>1.7999999999999712</v>
      </c>
      <c r="BF55" s="42">
        <v>14.116666666666688</v>
      </c>
      <c r="BG55" s="42">
        <v>8.7611111111108997</v>
      </c>
      <c r="BH55" s="42">
        <v>847.00000000000136</v>
      </c>
      <c r="BI55" s="42">
        <v>525.66666666665401</v>
      </c>
      <c r="BJ55" s="42">
        <v>3.1333333333333444</v>
      </c>
      <c r="BK55" s="42">
        <v>5.444444444444259</v>
      </c>
      <c r="BL55" s="42">
        <v>17.250000000000032</v>
      </c>
      <c r="BM55" s="42">
        <v>14.20555555555516</v>
      </c>
      <c r="BN55" s="42">
        <v>55</v>
      </c>
      <c r="BO55" s="42">
        <v>52</v>
      </c>
      <c r="BP55" s="42">
        <v>228.10947272727273</v>
      </c>
      <c r="BQ55" s="42">
        <v>227.46880769230771</v>
      </c>
      <c r="BR55" s="42">
        <v>15.400000000000025</v>
      </c>
      <c r="BS55" s="42">
        <v>10.108974358974116</v>
      </c>
      <c r="BT55" s="78">
        <v>30.78125</v>
      </c>
      <c r="BU55" s="78">
        <v>25.394531250000004</v>
      </c>
    </row>
    <row r="56" spans="1:73" ht="15.75" x14ac:dyDescent="0.25">
      <c r="A56" s="61"/>
      <c r="C56" s="8">
        <v>67</v>
      </c>
      <c r="D56" s="15" t="s">
        <v>16</v>
      </c>
      <c r="E56" s="15" t="s">
        <v>129</v>
      </c>
      <c r="F56" s="19" t="s">
        <v>90</v>
      </c>
      <c r="G56" s="23" t="s">
        <v>41</v>
      </c>
      <c r="H56" s="22">
        <v>8</v>
      </c>
      <c r="I56" s="22">
        <v>4</v>
      </c>
      <c r="J56" s="40">
        <v>14.732616999999999</v>
      </c>
      <c r="K56" s="40">
        <v>14.83991</v>
      </c>
      <c r="L56" s="41">
        <f t="shared" si="0"/>
        <v>29.572527000000001</v>
      </c>
      <c r="M56" s="26">
        <v>7</v>
      </c>
      <c r="N56" s="25">
        <v>28</v>
      </c>
      <c r="O56" s="42">
        <f t="shared" si="12"/>
        <v>828.030756</v>
      </c>
      <c r="P56" s="51">
        <v>0.98804780876494025</v>
      </c>
      <c r="Q56" s="51">
        <v>1.1952191235059761E-2</v>
      </c>
      <c r="R56" s="42">
        <v>1993.6915984937018</v>
      </c>
      <c r="S56" s="2">
        <v>0</v>
      </c>
      <c r="T56" s="2">
        <v>0</v>
      </c>
      <c r="U56" s="2">
        <v>3</v>
      </c>
      <c r="V56" s="27">
        <f t="shared" si="7"/>
        <v>1.1484375</v>
      </c>
      <c r="W56" s="2">
        <v>0</v>
      </c>
      <c r="X56" s="2">
        <v>0</v>
      </c>
      <c r="Y56" s="2">
        <v>3</v>
      </c>
      <c r="Z56" s="27">
        <f t="shared" si="8"/>
        <v>1.1484375</v>
      </c>
      <c r="AA56" s="27">
        <f t="shared" si="1"/>
        <v>1.1484375</v>
      </c>
      <c r="AB56" s="80">
        <v>38</v>
      </c>
      <c r="AC56" s="80">
        <v>54</v>
      </c>
      <c r="AD56" s="80">
        <v>26</v>
      </c>
      <c r="AE56" s="80">
        <v>43</v>
      </c>
      <c r="AF56" s="80">
        <v>40</v>
      </c>
      <c r="AG56" s="80">
        <v>50</v>
      </c>
      <c r="AH56" s="30">
        <f t="shared" si="22"/>
        <v>34.666666666666664</v>
      </c>
      <c r="AI56" s="30">
        <f t="shared" si="22"/>
        <v>49</v>
      </c>
      <c r="AJ56" s="30">
        <f t="shared" si="23"/>
        <v>83.666666666666657</v>
      </c>
      <c r="AK56" s="34">
        <f t="shared" si="13"/>
        <v>39.8125</v>
      </c>
      <c r="AL56" s="34">
        <f t="shared" si="14"/>
        <v>56.2734375</v>
      </c>
      <c r="AM56" s="25">
        <f t="shared" si="10"/>
        <v>96.0859375</v>
      </c>
      <c r="AN56" s="25">
        <v>70.427777777777763</v>
      </c>
      <c r="AO56" s="25">
        <v>80.07777777777774</v>
      </c>
      <c r="AP56" s="60">
        <f t="shared" si="11"/>
        <v>150.5055555555555</v>
      </c>
      <c r="AQ56" s="25">
        <f t="shared" si="16"/>
        <v>12.551255312771163</v>
      </c>
      <c r="AR56" s="25">
        <f t="shared" si="17"/>
        <v>11.119122242264471</v>
      </c>
      <c r="AS56" s="25">
        <f t="shared" si="18"/>
        <v>11.789276571555133</v>
      </c>
      <c r="AT56" s="40">
        <f t="shared" si="19"/>
        <v>2.8292024779169753</v>
      </c>
      <c r="AU56" s="40">
        <f t="shared" si="20"/>
        <v>2.4077506590754001</v>
      </c>
      <c r="AV56" s="42">
        <v>156.70182627739607</v>
      </c>
      <c r="AW56" s="42">
        <v>235.88656909289583</v>
      </c>
      <c r="AX56" s="42">
        <v>3.9359956364809059</v>
      </c>
      <c r="AY56" s="42">
        <v>4.19179242591846</v>
      </c>
      <c r="AZ56" s="42">
        <v>2.7023372697464407</v>
      </c>
      <c r="BA56" s="42">
        <v>3.792033610715968</v>
      </c>
      <c r="BB56" s="42">
        <v>10.636387702021716</v>
      </c>
      <c r="BC56" s="42">
        <v>15.895417768227423</v>
      </c>
      <c r="BD56" s="41">
        <v>2.2608695652173445</v>
      </c>
      <c r="BE56" s="41">
        <v>1.9342105263157652</v>
      </c>
      <c r="BF56" s="42">
        <v>8.7722222222221369</v>
      </c>
      <c r="BG56" s="42">
        <v>11.377777777777336</v>
      </c>
      <c r="BH56" s="42">
        <v>526.33333333332826</v>
      </c>
      <c r="BI56" s="42">
        <v>682.66666666664014</v>
      </c>
      <c r="BJ56" s="42">
        <v>2.0444444444444625</v>
      </c>
      <c r="BK56" s="42">
        <v>7.6694444444442889</v>
      </c>
      <c r="BL56" s="42">
        <v>10.816666666666599</v>
      </c>
      <c r="BM56" s="42">
        <v>19.047222222221624</v>
      </c>
      <c r="BN56" s="42">
        <v>66</v>
      </c>
      <c r="BO56" s="42">
        <v>67</v>
      </c>
      <c r="BP56" s="42">
        <v>223.22146969696968</v>
      </c>
      <c r="BQ56" s="42">
        <v>221.49119402985073</v>
      </c>
      <c r="BR56" s="42">
        <v>7.9747474747473976</v>
      </c>
      <c r="BS56" s="42">
        <v>10.189054726367763</v>
      </c>
      <c r="BT56" s="78">
        <v>17.609375</v>
      </c>
      <c r="BU56" s="78">
        <v>29.09375</v>
      </c>
    </row>
    <row r="57" spans="1:73" ht="15.75" x14ac:dyDescent="0.25">
      <c r="A57" s="61"/>
      <c r="C57" s="8">
        <v>68</v>
      </c>
      <c r="D57" s="15" t="s">
        <v>21</v>
      </c>
      <c r="E57" s="15" t="s">
        <v>129</v>
      </c>
      <c r="F57" s="19" t="s">
        <v>90</v>
      </c>
      <c r="G57" s="23" t="s">
        <v>41</v>
      </c>
      <c r="H57" s="22">
        <v>8</v>
      </c>
      <c r="I57" s="22">
        <v>4</v>
      </c>
      <c r="J57" s="40">
        <v>11.166601999999999</v>
      </c>
      <c r="K57" s="40">
        <v>11.050397999999999</v>
      </c>
      <c r="L57" s="41">
        <f t="shared" si="0"/>
        <v>22.216999999999999</v>
      </c>
      <c r="M57" s="26">
        <v>15</v>
      </c>
      <c r="N57" s="25">
        <v>90</v>
      </c>
      <c r="O57" s="42">
        <f t="shared" si="12"/>
        <v>1999.53</v>
      </c>
      <c r="P57" s="51">
        <v>0.9269406392694064</v>
      </c>
      <c r="Q57" s="51">
        <v>7.3059360730593603E-2</v>
      </c>
      <c r="R57" s="42">
        <v>5407.552915205817</v>
      </c>
      <c r="S57" s="2">
        <v>6</v>
      </c>
      <c r="T57" s="2">
        <v>8</v>
      </c>
      <c r="U57" s="2">
        <v>7</v>
      </c>
      <c r="V57" s="27">
        <f t="shared" si="7"/>
        <v>7.1640625</v>
      </c>
      <c r="W57" s="2">
        <v>6</v>
      </c>
      <c r="X57" s="2">
        <v>8</v>
      </c>
      <c r="Y57" s="2">
        <v>8</v>
      </c>
      <c r="Z57" s="27">
        <f t="shared" si="8"/>
        <v>7.546875</v>
      </c>
      <c r="AA57" s="27">
        <f t="shared" si="1"/>
        <v>7.35546875</v>
      </c>
      <c r="AB57" s="80">
        <v>29</v>
      </c>
      <c r="AC57" s="80">
        <v>21</v>
      </c>
      <c r="AD57" s="80">
        <v>36</v>
      </c>
      <c r="AE57" s="80">
        <v>20</v>
      </c>
      <c r="AF57" s="80">
        <v>57</v>
      </c>
      <c r="AG57" s="80">
        <v>52</v>
      </c>
      <c r="AH57" s="30">
        <f t="shared" si="22"/>
        <v>40.666666666666664</v>
      </c>
      <c r="AI57" s="30">
        <f t="shared" si="22"/>
        <v>31</v>
      </c>
      <c r="AJ57" s="30">
        <f t="shared" si="23"/>
        <v>71.666666666666657</v>
      </c>
      <c r="AK57" s="34">
        <f t="shared" si="13"/>
        <v>291.33854166666663</v>
      </c>
      <c r="AL57" s="34">
        <f t="shared" si="14"/>
        <v>233.953125</v>
      </c>
      <c r="AM57" s="25">
        <f t="shared" si="10"/>
        <v>525.29166666666663</v>
      </c>
      <c r="AN57" s="25">
        <v>52.933333333333358</v>
      </c>
      <c r="AO57" s="25">
        <v>44.561111111111074</v>
      </c>
      <c r="AP57" s="60">
        <f t="shared" si="11"/>
        <v>97.49444444444444</v>
      </c>
      <c r="AQ57" s="25">
        <f t="shared" si="16"/>
        <v>12.657357430730471</v>
      </c>
      <c r="AR57" s="25">
        <f t="shared" si="17"/>
        <v>14.87897997755892</v>
      </c>
      <c r="AS57" s="25">
        <f t="shared" si="18"/>
        <v>13.672779075730812</v>
      </c>
      <c r="AT57" s="40">
        <f t="shared" si="19"/>
        <v>3.2144356897848692</v>
      </c>
      <c r="AU57" s="40">
        <f t="shared" si="20"/>
        <v>2.7044119944215979</v>
      </c>
      <c r="AV57" s="42">
        <v>1036.3269498911195</v>
      </c>
      <c r="AW57" s="42">
        <v>986.92257990998871</v>
      </c>
      <c r="AX57" s="42">
        <v>3.5571227341311644</v>
      </c>
      <c r="AY57" s="42">
        <v>4.2184629075161473</v>
      </c>
      <c r="AZ57" s="42">
        <v>26.090169746057637</v>
      </c>
      <c r="BA57" s="42">
        <v>21.171465950819147</v>
      </c>
      <c r="BB57" s="42">
        <v>92.805935941042719</v>
      </c>
      <c r="BC57" s="42">
        <v>89.311043811271659</v>
      </c>
      <c r="BD57" s="41">
        <v>2.1034482758620632</v>
      </c>
      <c r="BE57" s="41">
        <v>1.2916666666666641</v>
      </c>
      <c r="BF57" s="42">
        <v>4.9777777777777477</v>
      </c>
      <c r="BG57" s="42">
        <v>2.1111111111112191</v>
      </c>
      <c r="BH57" s="42">
        <v>298.66666666666487</v>
      </c>
      <c r="BI57" s="42">
        <v>126.66666666667314</v>
      </c>
      <c r="BJ57" s="42">
        <v>2.06666666666667</v>
      </c>
      <c r="BK57" s="42">
        <v>1.1833333333332785</v>
      </c>
      <c r="BL57" s="42">
        <v>7.0444444444444176</v>
      </c>
      <c r="BM57" s="42">
        <v>3.2944444444444976</v>
      </c>
      <c r="BN57" s="42">
        <v>52</v>
      </c>
      <c r="BO57" s="42">
        <v>52</v>
      </c>
      <c r="BP57" s="42">
        <v>214.74234615384614</v>
      </c>
      <c r="BQ57" s="42">
        <v>212.50765384615383</v>
      </c>
      <c r="BR57" s="42">
        <v>5.743589743589709</v>
      </c>
      <c r="BS57" s="42">
        <v>2.4358974358975605</v>
      </c>
      <c r="BT57" s="78">
        <v>145.90625</v>
      </c>
      <c r="BU57" s="78">
        <v>181.125</v>
      </c>
    </row>
    <row r="58" spans="1:73" ht="15" customHeight="1" x14ac:dyDescent="0.25">
      <c r="A58" s="61"/>
      <c r="C58" s="8">
        <v>69</v>
      </c>
      <c r="D58" s="19" t="s">
        <v>22</v>
      </c>
      <c r="E58" s="15" t="s">
        <v>129</v>
      </c>
      <c r="F58" s="19" t="s">
        <v>14</v>
      </c>
      <c r="G58" s="23" t="s">
        <v>46</v>
      </c>
      <c r="H58" s="22">
        <v>8</v>
      </c>
      <c r="I58" s="22">
        <v>4</v>
      </c>
      <c r="J58" s="40">
        <v>13.683121</v>
      </c>
      <c r="K58" s="40">
        <v>13.213378000000001</v>
      </c>
      <c r="L58" s="41">
        <f t="shared" si="0"/>
        <v>26.896498999999999</v>
      </c>
      <c r="M58" s="91">
        <v>15</v>
      </c>
      <c r="N58" s="42">
        <v>75</v>
      </c>
      <c r="O58" s="42">
        <f t="shared" si="12"/>
        <v>2017.2374249999998</v>
      </c>
      <c r="P58" s="51">
        <v>0.88108108108108107</v>
      </c>
      <c r="Q58" s="51">
        <v>0.11891891891891893</v>
      </c>
      <c r="R58" s="42">
        <v>8051.9098169068948</v>
      </c>
      <c r="S58" s="2">
        <v>9</v>
      </c>
      <c r="T58" s="2">
        <v>9</v>
      </c>
      <c r="U58" s="2">
        <v>8</v>
      </c>
      <c r="V58" s="27">
        <f t="shared" si="7"/>
        <v>8.6171875</v>
      </c>
      <c r="W58" s="2">
        <v>9</v>
      </c>
      <c r="X58" s="2">
        <v>7</v>
      </c>
      <c r="Y58" s="2">
        <v>8</v>
      </c>
      <c r="Z58" s="27">
        <f t="shared" si="8"/>
        <v>7.8359374999999991</v>
      </c>
      <c r="AA58" s="27">
        <f t="shared" si="1"/>
        <v>8.2265625</v>
      </c>
      <c r="AB58" s="80">
        <v>77</v>
      </c>
      <c r="AC58" s="80">
        <v>107</v>
      </c>
      <c r="AD58" s="80">
        <v>47</v>
      </c>
      <c r="AE58" s="80">
        <v>54</v>
      </c>
      <c r="AF58" s="80">
        <v>95</v>
      </c>
      <c r="AG58" s="80">
        <v>36</v>
      </c>
      <c r="AH58" s="30">
        <f t="shared" si="22"/>
        <v>73</v>
      </c>
      <c r="AI58" s="30">
        <f t="shared" si="22"/>
        <v>65.666666666666671</v>
      </c>
      <c r="AJ58" s="30">
        <f t="shared" si="23"/>
        <v>138.66666666666669</v>
      </c>
      <c r="AK58" s="34">
        <f t="shared" si="13"/>
        <v>629.0546875</v>
      </c>
      <c r="AL58" s="34">
        <f t="shared" si="14"/>
        <v>514.55989583333326</v>
      </c>
      <c r="AM58" s="25">
        <f t="shared" si="10"/>
        <v>1143.6145833333333</v>
      </c>
      <c r="AN58" s="25">
        <v>67.600000000000023</v>
      </c>
      <c r="AO58" s="25">
        <v>67.566666666666649</v>
      </c>
      <c r="AP58" s="60">
        <f t="shared" si="11"/>
        <v>135.16666666666669</v>
      </c>
      <c r="AQ58" s="25">
        <f t="shared" si="16"/>
        <v>12.144781952662717</v>
      </c>
      <c r="AR58" s="25">
        <f t="shared" si="17"/>
        <v>11.733636112481504</v>
      </c>
      <c r="AS58" s="25">
        <f t="shared" si="18"/>
        <v>11.93925972872996</v>
      </c>
      <c r="AT58" s="40">
        <f t="shared" si="19"/>
        <v>5.1685120106519902</v>
      </c>
      <c r="AU58" s="40">
        <f t="shared" si="20"/>
        <v>3.9915528619081098</v>
      </c>
      <c r="AV58" s="42">
        <v>2362.6901980468733</v>
      </c>
      <c r="AW58" s="42">
        <v>2032.3834970833323</v>
      </c>
      <c r="AX58" s="42">
        <v>3.755937671232874</v>
      </c>
      <c r="AY58" s="42">
        <v>3.949751065989846</v>
      </c>
      <c r="AZ58" s="42">
        <v>45.973041347803623</v>
      </c>
      <c r="BA58" s="42">
        <v>38.942342815995517</v>
      </c>
      <c r="BB58" s="42">
        <v>172.67187785936216</v>
      </c>
      <c r="BC58" s="42">
        <v>153.81256004962032</v>
      </c>
      <c r="BD58" s="41">
        <v>2.1470588235294121</v>
      </c>
      <c r="BE58" s="41">
        <v>1.9504950495049507</v>
      </c>
      <c r="BF58" s="42">
        <v>17.516666666666659</v>
      </c>
      <c r="BG58" s="42">
        <v>20.394444444444442</v>
      </c>
      <c r="BH58" s="42">
        <v>1050.9999999999995</v>
      </c>
      <c r="BI58" s="42">
        <v>1223.6666666666665</v>
      </c>
      <c r="BJ58" s="42">
        <v>3.3916666666666666</v>
      </c>
      <c r="BK58" s="42">
        <v>3.4694444444444441</v>
      </c>
      <c r="BL58" s="42">
        <v>20.908333333333328</v>
      </c>
      <c r="BM58" s="42">
        <v>23.863888888888884</v>
      </c>
      <c r="BN58" s="42">
        <v>59</v>
      </c>
      <c r="BO58" s="42">
        <v>58</v>
      </c>
      <c r="BP58" s="42">
        <v>231.91730508474575</v>
      </c>
      <c r="BQ58" s="42">
        <v>227.81686206896555</v>
      </c>
      <c r="BR58" s="42">
        <v>17.813559322033889</v>
      </c>
      <c r="BS58" s="42">
        <v>21.097701149425284</v>
      </c>
      <c r="BT58" s="78">
        <v>266.42187499999994</v>
      </c>
      <c r="BU58" s="78">
        <v>271.64583333333326</v>
      </c>
    </row>
    <row r="59" spans="1:73" ht="15" customHeight="1" x14ac:dyDescent="0.25">
      <c r="A59" s="61"/>
      <c r="C59" s="8">
        <v>70</v>
      </c>
      <c r="D59" s="15" t="s">
        <v>17</v>
      </c>
      <c r="E59" s="15" t="s">
        <v>129</v>
      </c>
      <c r="F59" s="19" t="s">
        <v>90</v>
      </c>
      <c r="G59" s="23" t="s">
        <v>46</v>
      </c>
      <c r="H59" s="22">
        <v>8</v>
      </c>
      <c r="I59" s="22">
        <v>4</v>
      </c>
      <c r="J59" s="40">
        <v>12.804738</v>
      </c>
      <c r="K59" s="40">
        <v>13.272023000000001</v>
      </c>
      <c r="L59" s="41">
        <f t="shared" si="0"/>
        <v>26.076761000000001</v>
      </c>
      <c r="M59" s="26">
        <v>13</v>
      </c>
      <c r="N59" s="25">
        <v>65</v>
      </c>
      <c r="O59" s="42">
        <f t="shared" si="12"/>
        <v>1694.9894650000001</v>
      </c>
      <c r="P59" s="51">
        <v>0.8233830845771144</v>
      </c>
      <c r="Q59" s="51">
        <v>0.17661691542288557</v>
      </c>
      <c r="R59" s="42">
        <v>7244.052006232956</v>
      </c>
      <c r="S59" s="2">
        <v>5</v>
      </c>
      <c r="T59" s="2">
        <v>8</v>
      </c>
      <c r="U59" s="2">
        <v>8</v>
      </c>
      <c r="V59" s="27">
        <f t="shared" si="7"/>
        <v>7.3203125000000009</v>
      </c>
      <c r="W59" s="2">
        <v>6</v>
      </c>
      <c r="X59" s="2">
        <v>7</v>
      </c>
      <c r="Y59" s="2">
        <v>8</v>
      </c>
      <c r="Z59" s="27">
        <f t="shared" si="8"/>
        <v>7.15625</v>
      </c>
      <c r="AA59" s="27">
        <f t="shared" si="1"/>
        <v>7.23828125</v>
      </c>
      <c r="AB59" s="80">
        <v>66</v>
      </c>
      <c r="AC59" s="80">
        <v>62</v>
      </c>
      <c r="AD59" s="80">
        <v>45</v>
      </c>
      <c r="AE59" s="80">
        <v>92</v>
      </c>
      <c r="AF59" s="80">
        <v>69</v>
      </c>
      <c r="AG59" s="80">
        <v>68</v>
      </c>
      <c r="AH59" s="30">
        <f t="shared" si="22"/>
        <v>60</v>
      </c>
      <c r="AI59" s="30">
        <f t="shared" si="22"/>
        <v>74</v>
      </c>
      <c r="AJ59" s="30">
        <f t="shared" si="23"/>
        <v>134</v>
      </c>
      <c r="AK59" s="34">
        <f t="shared" si="13"/>
        <v>439.21875000000006</v>
      </c>
      <c r="AL59" s="34">
        <f t="shared" si="14"/>
        <v>529.5625</v>
      </c>
      <c r="AM59" s="25">
        <f t="shared" si="10"/>
        <v>968.78125</v>
      </c>
      <c r="AN59" s="25">
        <v>59.477777777777796</v>
      </c>
      <c r="AO59" s="25">
        <v>75.277777777777786</v>
      </c>
      <c r="AP59" s="60">
        <f t="shared" si="11"/>
        <v>134.75555555555559</v>
      </c>
      <c r="AQ59" s="25">
        <f t="shared" si="16"/>
        <v>12.91716517840463</v>
      </c>
      <c r="AR59" s="25">
        <f t="shared" si="17"/>
        <v>10.578438996309963</v>
      </c>
      <c r="AS59" s="25">
        <f t="shared" si="18"/>
        <v>11.610695036279681</v>
      </c>
      <c r="AT59" s="40">
        <f t="shared" si="19"/>
        <v>5.132590599354363</v>
      </c>
      <c r="AU59" s="40">
        <f t="shared" si="20"/>
        <v>4.2738035579666303</v>
      </c>
      <c r="AV59" s="42">
        <v>2136.3232276302097</v>
      </c>
      <c r="AW59" s="42">
        <v>2230.8110140625017</v>
      </c>
      <c r="AX59" s="42">
        <v>4.8639162777777791</v>
      </c>
      <c r="AY59" s="42">
        <v>4.2125547297297317</v>
      </c>
      <c r="AZ59" s="42">
        <v>34.301268015011331</v>
      </c>
      <c r="BA59" s="42">
        <v>39.900661715248688</v>
      </c>
      <c r="BB59" s="42">
        <v>166.8384958466319</v>
      </c>
      <c r="BC59" s="42">
        <v>168.08372122791693</v>
      </c>
      <c r="BD59" s="41">
        <v>1.4754098360655734</v>
      </c>
      <c r="BE59" s="41">
        <v>1.8499999999999992</v>
      </c>
      <c r="BF59" s="42">
        <v>19.43888888888889</v>
      </c>
      <c r="BG59" s="42">
        <v>20.049999999999997</v>
      </c>
      <c r="BH59" s="42">
        <v>1166.3333333333335</v>
      </c>
      <c r="BI59" s="42">
        <v>1202.9999999999998</v>
      </c>
      <c r="BJ59" s="42">
        <v>10.894444444444444</v>
      </c>
      <c r="BK59" s="42">
        <v>16.908333333333342</v>
      </c>
      <c r="BL59" s="42">
        <v>30.333333333333332</v>
      </c>
      <c r="BM59" s="42">
        <v>36.958333333333343</v>
      </c>
      <c r="BN59" s="42">
        <v>48</v>
      </c>
      <c r="BO59" s="42">
        <v>54</v>
      </c>
      <c r="BP59" s="42">
        <v>266.76537500000001</v>
      </c>
      <c r="BQ59" s="42">
        <v>245.7782037037037</v>
      </c>
      <c r="BR59" s="42">
        <v>24.298611111111114</v>
      </c>
      <c r="BS59" s="42">
        <v>22.277777777777775</v>
      </c>
      <c r="BT59" s="78">
        <v>291.02083333333337</v>
      </c>
      <c r="BU59" s="78">
        <v>286.25000000000006</v>
      </c>
    </row>
    <row r="60" spans="1:73" ht="21" customHeight="1" x14ac:dyDescent="0.25">
      <c r="A60" s="61"/>
      <c r="C60" s="8">
        <v>71</v>
      </c>
      <c r="D60" s="46" t="s">
        <v>34</v>
      </c>
      <c r="E60" s="15" t="s">
        <v>129</v>
      </c>
      <c r="F60" s="15" t="s">
        <v>15</v>
      </c>
      <c r="G60" s="23" t="s">
        <v>41</v>
      </c>
      <c r="H60" s="22">
        <v>8</v>
      </c>
      <c r="I60" s="22">
        <v>4</v>
      </c>
      <c r="J60" s="40">
        <v>15.089759000000001</v>
      </c>
      <c r="K60" s="40">
        <v>16.157022000000001</v>
      </c>
      <c r="L60" s="41">
        <f t="shared" si="0"/>
        <v>31.246781000000002</v>
      </c>
      <c r="M60" s="26">
        <v>11</v>
      </c>
      <c r="N60" s="25">
        <v>55</v>
      </c>
      <c r="O60" s="42">
        <f t="shared" si="12"/>
        <v>1718.5729550000001</v>
      </c>
      <c r="P60" s="51">
        <v>0.94618834080717484</v>
      </c>
      <c r="Q60" s="51">
        <v>5.3811659192825115E-2</v>
      </c>
      <c r="R60" s="42">
        <v>3190.339436436826</v>
      </c>
      <c r="S60" s="2">
        <v>3</v>
      </c>
      <c r="T60" s="2">
        <v>4</v>
      </c>
      <c r="U60" s="2">
        <v>1</v>
      </c>
      <c r="V60" s="27">
        <f t="shared" si="7"/>
        <v>2.625</v>
      </c>
      <c r="W60" s="2">
        <v>3</v>
      </c>
      <c r="X60" s="2">
        <v>4</v>
      </c>
      <c r="Y60" s="2">
        <v>2</v>
      </c>
      <c r="Z60" s="27">
        <f t="shared" si="8"/>
        <v>3.0078125</v>
      </c>
      <c r="AA60" s="27">
        <f t="shared" si="1"/>
        <v>2.81640625</v>
      </c>
      <c r="AB60" s="80">
        <v>50</v>
      </c>
      <c r="AC60" s="80">
        <v>18</v>
      </c>
      <c r="AD60" s="80">
        <v>52</v>
      </c>
      <c r="AE60" s="80">
        <v>30</v>
      </c>
      <c r="AF60" s="80">
        <v>42</v>
      </c>
      <c r="AG60" s="80">
        <v>16</v>
      </c>
      <c r="AH60" s="30">
        <f t="shared" si="22"/>
        <v>48</v>
      </c>
      <c r="AI60" s="30">
        <f t="shared" si="22"/>
        <v>21.333333333333332</v>
      </c>
      <c r="AJ60" s="30">
        <f t="shared" si="23"/>
        <v>69.333333333333329</v>
      </c>
      <c r="AK60" s="34">
        <f t="shared" si="13"/>
        <v>126</v>
      </c>
      <c r="AL60" s="34">
        <f t="shared" si="14"/>
        <v>64.166666666666657</v>
      </c>
      <c r="AM60" s="25">
        <f t="shared" si="10"/>
        <v>190.16666666666666</v>
      </c>
      <c r="AN60" s="25">
        <v>75.544444444444437</v>
      </c>
      <c r="AO60" s="25">
        <v>62.9</v>
      </c>
      <c r="AP60" s="60">
        <f t="shared" si="11"/>
        <v>138.44444444444443</v>
      </c>
      <c r="AQ60" s="25">
        <f t="shared" si="16"/>
        <v>11.984806383291662</v>
      </c>
      <c r="AR60" s="25">
        <f t="shared" si="17"/>
        <v>15.412103656597775</v>
      </c>
      <c r="AS60" s="25">
        <f t="shared" si="18"/>
        <v>13.541943611556984</v>
      </c>
      <c r="AT60" s="40">
        <f t="shared" si="19"/>
        <v>2.1608957287057984</v>
      </c>
      <c r="AU60" s="40">
        <f t="shared" si="20"/>
        <v>1.8563887131790839</v>
      </c>
      <c r="AV60" s="42">
        <v>611.34931826675586</v>
      </c>
      <c r="AW60" s="42">
        <v>246.18225210305266</v>
      </c>
      <c r="AX60" s="42">
        <v>4.8519787164028241</v>
      </c>
      <c r="AY60" s="42">
        <v>3.8366065262813409</v>
      </c>
      <c r="AZ60" s="42">
        <v>8.3500339534912378</v>
      </c>
      <c r="BA60" s="42">
        <v>3.9714414368357396</v>
      </c>
      <c r="BB60" s="42">
        <v>40.514187023580419</v>
      </c>
      <c r="BC60" s="42">
        <v>15.236858135308143</v>
      </c>
      <c r="BD60" s="41">
        <v>1.9199999999999893</v>
      </c>
      <c r="BE60" s="41">
        <v>1.4222222222222103</v>
      </c>
      <c r="BF60" s="42">
        <v>15.438888888888753</v>
      </c>
      <c r="BG60" s="42">
        <v>6.8444444444443597</v>
      </c>
      <c r="BH60" s="42">
        <v>926.33333333332519</v>
      </c>
      <c r="BI60" s="42">
        <v>410.66666666666157</v>
      </c>
      <c r="BJ60" s="42">
        <v>5.2333333333333378</v>
      </c>
      <c r="BK60" s="42">
        <v>5.3916666666666444</v>
      </c>
      <c r="BL60" s="42">
        <v>20.672222222222093</v>
      </c>
      <c r="BM60" s="42">
        <v>12.236111111111004</v>
      </c>
      <c r="BN60" s="42">
        <v>66</v>
      </c>
      <c r="BO60" s="42">
        <v>69</v>
      </c>
      <c r="BP60" s="42">
        <v>228.63271212121214</v>
      </c>
      <c r="BQ60" s="42">
        <v>234.15973913043482</v>
      </c>
      <c r="BR60" s="42">
        <v>14.035353535353412</v>
      </c>
      <c r="BS60" s="42">
        <v>5.9516908212559647</v>
      </c>
      <c r="BT60" s="78">
        <v>75.195312500000014</v>
      </c>
      <c r="BU60" s="78">
        <v>53.138020833333329</v>
      </c>
    </row>
    <row r="61" spans="1:73" ht="15.75" x14ac:dyDescent="0.25">
      <c r="A61" s="61"/>
      <c r="C61" s="8">
        <v>75</v>
      </c>
      <c r="D61" s="46" t="s">
        <v>36</v>
      </c>
      <c r="E61" s="15" t="s">
        <v>129</v>
      </c>
      <c r="F61" s="15" t="s">
        <v>15</v>
      </c>
      <c r="G61" s="23" t="s">
        <v>41</v>
      </c>
      <c r="H61" s="22">
        <v>8</v>
      </c>
      <c r="I61" s="22">
        <v>4</v>
      </c>
      <c r="J61" s="40">
        <v>13.651101000000001</v>
      </c>
      <c r="K61" s="40">
        <v>14.145701000000001</v>
      </c>
      <c r="L61" s="41">
        <f t="shared" si="0"/>
        <v>27.796802</v>
      </c>
      <c r="M61" s="26">
        <v>11</v>
      </c>
      <c r="N61" s="25">
        <v>55</v>
      </c>
      <c r="O61" s="42">
        <f t="shared" si="12"/>
        <v>1528.82411</v>
      </c>
      <c r="P61" s="51">
        <v>0.84729064039408863</v>
      </c>
      <c r="Q61" s="51">
        <v>0.15270935960591134</v>
      </c>
      <c r="R61" s="42">
        <v>3067.634073496949</v>
      </c>
      <c r="S61" s="2">
        <v>3</v>
      </c>
      <c r="T61" s="2">
        <v>3</v>
      </c>
      <c r="U61" s="2">
        <v>1</v>
      </c>
      <c r="V61" s="27">
        <f t="shared" si="7"/>
        <v>2.234375</v>
      </c>
      <c r="W61" s="2">
        <v>2</v>
      </c>
      <c r="X61" s="2">
        <v>3</v>
      </c>
      <c r="Y61" s="2">
        <v>2</v>
      </c>
      <c r="Z61" s="27">
        <f t="shared" si="8"/>
        <v>2.390625</v>
      </c>
      <c r="AA61" s="27">
        <f t="shared" si="1"/>
        <v>2.3125</v>
      </c>
      <c r="AB61" s="80">
        <v>65</v>
      </c>
      <c r="AC61" s="80">
        <v>23</v>
      </c>
      <c r="AD61" s="80">
        <v>40</v>
      </c>
      <c r="AE61" s="80">
        <v>26</v>
      </c>
      <c r="AF61" s="80">
        <v>25</v>
      </c>
      <c r="AG61" s="80">
        <v>21</v>
      </c>
      <c r="AH61" s="30">
        <f t="shared" si="22"/>
        <v>43.333333333333336</v>
      </c>
      <c r="AI61" s="30">
        <f t="shared" si="22"/>
        <v>23.333333333333332</v>
      </c>
      <c r="AJ61" s="30">
        <f t="shared" si="23"/>
        <v>66.666666666666671</v>
      </c>
      <c r="AK61" s="34">
        <f t="shared" si="13"/>
        <v>96.822916666666671</v>
      </c>
      <c r="AL61" s="34">
        <f t="shared" si="14"/>
        <v>55.78125</v>
      </c>
      <c r="AM61" s="25">
        <f t="shared" si="10"/>
        <v>152.60416666666669</v>
      </c>
      <c r="AN61" s="25">
        <v>70.750000000000028</v>
      </c>
      <c r="AO61" s="25">
        <v>72.461111111111066</v>
      </c>
      <c r="AP61" s="60">
        <f t="shared" si="11"/>
        <v>143.21111111111111</v>
      </c>
      <c r="AQ61" s="25">
        <f t="shared" si="16"/>
        <v>11.576905441696109</v>
      </c>
      <c r="AR61" s="25">
        <f t="shared" si="17"/>
        <v>11.71306990722994</v>
      </c>
      <c r="AS61" s="25">
        <f t="shared" si="18"/>
        <v>11.645801132748856</v>
      </c>
      <c r="AT61" s="40">
        <f t="shared" si="19"/>
        <v>2.374049755471547</v>
      </c>
      <c r="AU61" s="40">
        <f t="shared" si="20"/>
        <v>2.0065317216229333</v>
      </c>
      <c r="AV61" s="42">
        <v>475.5913962248905</v>
      </c>
      <c r="AW61" s="42">
        <v>237.95665477355195</v>
      </c>
      <c r="AX61" s="42">
        <v>4.9119713865077443</v>
      </c>
      <c r="AY61" s="42">
        <v>4.2658896093858054</v>
      </c>
      <c r="AZ61" s="42">
        <v>7.0926818772102465</v>
      </c>
      <c r="BA61" s="42">
        <v>3.9433358587177825</v>
      </c>
      <c r="BB61" s="42">
        <v>34.839050434458763</v>
      </c>
      <c r="BC61" s="42">
        <v>16.821835466022641</v>
      </c>
      <c r="BD61" s="41">
        <v>1.4772727272727189</v>
      </c>
      <c r="BE61" s="41">
        <v>1.7499999999999798</v>
      </c>
      <c r="BF61" s="42">
        <v>16.455555555555392</v>
      </c>
      <c r="BG61" s="42">
        <v>11.638888888888905</v>
      </c>
      <c r="BH61" s="42">
        <v>987.33333333332348</v>
      </c>
      <c r="BI61" s="42">
        <v>698.33333333333428</v>
      </c>
      <c r="BJ61" s="42">
        <v>11.736111111111192</v>
      </c>
      <c r="BK61" s="42">
        <v>9.7944444444443945</v>
      </c>
      <c r="BL61" s="42">
        <v>28.191666666666585</v>
      </c>
      <c r="BM61" s="42">
        <v>21.433333333333302</v>
      </c>
      <c r="BN61" s="42">
        <v>57</v>
      </c>
      <c r="BO61" s="42">
        <v>61</v>
      </c>
      <c r="BP61" s="42">
        <v>239.49300000000002</v>
      </c>
      <c r="BQ61" s="42">
        <v>231.89673770491802</v>
      </c>
      <c r="BR61" s="42">
        <v>17.321637426900413</v>
      </c>
      <c r="BS61" s="42">
        <v>11.448087431694004</v>
      </c>
      <c r="BT61" s="78">
        <v>70.125</v>
      </c>
      <c r="BU61" s="78">
        <v>31.875</v>
      </c>
    </row>
    <row r="62" spans="1:73" ht="15.75" x14ac:dyDescent="0.25">
      <c r="A62" s="61"/>
      <c r="C62" s="8">
        <v>76</v>
      </c>
      <c r="D62" s="46" t="s">
        <v>45</v>
      </c>
      <c r="E62" s="15" t="s">
        <v>129</v>
      </c>
      <c r="F62" s="15" t="s">
        <v>15</v>
      </c>
      <c r="G62" s="23" t="s">
        <v>46</v>
      </c>
      <c r="H62" s="22">
        <v>8</v>
      </c>
      <c r="I62" s="22">
        <v>4</v>
      </c>
      <c r="J62" s="40">
        <v>18.405736999999998</v>
      </c>
      <c r="K62" s="40">
        <v>17.720291</v>
      </c>
      <c r="L62" s="41">
        <f t="shared" si="0"/>
        <v>36.126027999999998</v>
      </c>
      <c r="M62" s="26">
        <v>17</v>
      </c>
      <c r="N62" s="25">
        <v>68</v>
      </c>
      <c r="O62" s="42">
        <f t="shared" si="12"/>
        <v>2456.569904</v>
      </c>
      <c r="P62" s="51">
        <v>0.71287128712871284</v>
      </c>
      <c r="Q62" s="51">
        <v>0.28712871287128711</v>
      </c>
      <c r="R62" s="42">
        <v>5618.2345149980511</v>
      </c>
      <c r="S62" s="2">
        <v>7</v>
      </c>
      <c r="T62" s="2">
        <v>6</v>
      </c>
      <c r="U62" s="2">
        <v>4</v>
      </c>
      <c r="V62" s="27">
        <f t="shared" si="7"/>
        <v>5.4609374999999991</v>
      </c>
      <c r="W62" s="2">
        <v>7</v>
      </c>
      <c r="X62" s="2">
        <v>6</v>
      </c>
      <c r="Y62" s="2">
        <v>4</v>
      </c>
      <c r="Z62" s="27">
        <f t="shared" si="8"/>
        <v>5.4609374999999991</v>
      </c>
      <c r="AA62" s="27">
        <f t="shared" si="1"/>
        <v>5.4609374999999991</v>
      </c>
      <c r="AB62" s="80">
        <v>49</v>
      </c>
      <c r="AC62" s="80">
        <v>80</v>
      </c>
      <c r="AD62" s="80">
        <v>34</v>
      </c>
      <c r="AE62" s="80">
        <v>31</v>
      </c>
      <c r="AF62" s="80">
        <v>84</v>
      </c>
      <c r="AG62" s="80">
        <v>18</v>
      </c>
      <c r="AH62" s="30">
        <f t="shared" si="22"/>
        <v>55.666666666666664</v>
      </c>
      <c r="AI62" s="30">
        <f t="shared" si="22"/>
        <v>43</v>
      </c>
      <c r="AJ62" s="30">
        <f t="shared" si="23"/>
        <v>98.666666666666657</v>
      </c>
      <c r="AK62" s="34">
        <f t="shared" si="13"/>
        <v>303.99218749999994</v>
      </c>
      <c r="AL62" s="34">
        <f t="shared" si="14"/>
        <v>234.82031249999997</v>
      </c>
      <c r="AM62" s="25">
        <f t="shared" si="10"/>
        <v>538.81249999999989</v>
      </c>
      <c r="AN62" s="25">
        <v>69.522222222222226</v>
      </c>
      <c r="AO62" s="25">
        <v>77.622222222222163</v>
      </c>
      <c r="AP62" s="60">
        <f t="shared" si="11"/>
        <v>147.14444444444439</v>
      </c>
      <c r="AQ62" s="25">
        <f t="shared" si="16"/>
        <v>15.884765830270094</v>
      </c>
      <c r="AR62" s="25">
        <f t="shared" si="17"/>
        <v>13.697333438305192</v>
      </c>
      <c r="AS62" s="25">
        <f t="shared" si="18"/>
        <v>14.7308427999698</v>
      </c>
      <c r="AT62" s="40">
        <f t="shared" si="19"/>
        <v>2.7311794882810441</v>
      </c>
      <c r="AU62" s="40">
        <f t="shared" si="20"/>
        <v>2.2870240760704408</v>
      </c>
      <c r="AV62" s="42">
        <v>1779.2217002171321</v>
      </c>
      <c r="AW62" s="42">
        <v>1186.7270495053251</v>
      </c>
      <c r="AX62" s="42">
        <v>5.8528533737964317</v>
      </c>
      <c r="AY62" s="42">
        <v>5.0537665880387808</v>
      </c>
      <c r="AZ62" s="42">
        <v>16.516164905540048</v>
      </c>
      <c r="BA62" s="42">
        <v>13.251493020063833</v>
      </c>
      <c r="BB62" s="42">
        <v>96.666691489568294</v>
      </c>
      <c r="BC62" s="42">
        <v>66.969952666427716</v>
      </c>
      <c r="BD62" s="41">
        <v>1.6699999999999966</v>
      </c>
      <c r="BE62" s="41">
        <v>1.7916666666666621</v>
      </c>
      <c r="BF62" s="42">
        <v>9.6555555555556882</v>
      </c>
      <c r="BG62" s="42">
        <v>11.844444444444528</v>
      </c>
      <c r="BH62" s="42">
        <v>579.33333333334133</v>
      </c>
      <c r="BI62" s="42">
        <v>710.66666666667174</v>
      </c>
      <c r="BJ62" s="42">
        <v>4.833333333333421</v>
      </c>
      <c r="BK62" s="42">
        <v>4.0277777777777857</v>
      </c>
      <c r="BL62" s="42">
        <v>14.488888888889109</v>
      </c>
      <c r="BM62" s="42">
        <v>15.872222222222314</v>
      </c>
      <c r="BN62" s="42">
        <v>72</v>
      </c>
      <c r="BO62" s="42">
        <v>70</v>
      </c>
      <c r="BP62" s="42">
        <v>255.63523611111111</v>
      </c>
      <c r="BQ62" s="42">
        <v>253.14701428571428</v>
      </c>
      <c r="BR62" s="42">
        <v>8.0462962962964077</v>
      </c>
      <c r="BS62" s="42">
        <v>10.152380952381025</v>
      </c>
      <c r="BT62" s="78">
        <v>182.03124999999997</v>
      </c>
      <c r="BU62" s="78">
        <v>131.06249999999997</v>
      </c>
    </row>
    <row r="63" spans="1:73" ht="15.75" x14ac:dyDescent="0.25">
      <c r="A63" s="61"/>
      <c r="C63" s="8">
        <v>77</v>
      </c>
      <c r="D63" s="46" t="s">
        <v>33</v>
      </c>
      <c r="E63" s="15" t="s">
        <v>129</v>
      </c>
      <c r="F63" s="47" t="s">
        <v>84</v>
      </c>
      <c r="G63" s="23" t="s">
        <v>41</v>
      </c>
      <c r="H63" s="22">
        <v>8</v>
      </c>
      <c r="I63" s="22">
        <v>4</v>
      </c>
      <c r="J63" s="40">
        <v>12.765708</v>
      </c>
      <c r="K63" s="40">
        <v>12.952703</v>
      </c>
      <c r="L63" s="41">
        <f t="shared" si="0"/>
        <v>25.718411</v>
      </c>
      <c r="M63" s="91">
        <v>11</v>
      </c>
      <c r="N63" s="25">
        <v>55</v>
      </c>
      <c r="O63" s="42">
        <f t="shared" si="12"/>
        <v>1414.5126049999999</v>
      </c>
      <c r="P63" s="51">
        <v>0.94578313253012047</v>
      </c>
      <c r="Q63" s="51">
        <v>5.4216867469879519E-2</v>
      </c>
      <c r="R63" s="42">
        <v>5092.2725620049341</v>
      </c>
      <c r="S63" s="2">
        <v>4</v>
      </c>
      <c r="T63" s="2">
        <v>3</v>
      </c>
      <c r="U63" s="2">
        <v>2</v>
      </c>
      <c r="V63" s="27">
        <f t="shared" si="7"/>
        <v>2.84375</v>
      </c>
      <c r="W63" s="2">
        <v>2</v>
      </c>
      <c r="X63" s="2">
        <v>3</v>
      </c>
      <c r="Y63" s="2">
        <v>2</v>
      </c>
      <c r="Z63" s="27">
        <f t="shared" si="8"/>
        <v>2.390625</v>
      </c>
      <c r="AA63" s="27">
        <f t="shared" si="1"/>
        <v>2.6171875</v>
      </c>
      <c r="AB63" s="80">
        <v>43</v>
      </c>
      <c r="AC63" s="80">
        <v>72</v>
      </c>
      <c r="AD63" s="80">
        <v>68</v>
      </c>
      <c r="AE63" s="80">
        <v>51</v>
      </c>
      <c r="AF63" s="80">
        <v>32</v>
      </c>
      <c r="AG63" s="80">
        <v>66</v>
      </c>
      <c r="AH63" s="30">
        <f t="shared" si="22"/>
        <v>47.666666666666664</v>
      </c>
      <c r="AI63" s="30">
        <f t="shared" si="22"/>
        <v>63</v>
      </c>
      <c r="AJ63" s="30">
        <f t="shared" si="23"/>
        <v>110.66666666666666</v>
      </c>
      <c r="AK63" s="34">
        <f t="shared" si="13"/>
        <v>135.55208333333331</v>
      </c>
      <c r="AL63" s="34">
        <f t="shared" si="14"/>
        <v>150.609375</v>
      </c>
      <c r="AM63" s="25">
        <f t="shared" si="10"/>
        <v>286.16145833333331</v>
      </c>
      <c r="AN63" s="25">
        <v>57.78333333333331</v>
      </c>
      <c r="AO63" s="25">
        <v>64.211111111111123</v>
      </c>
      <c r="AP63" s="60">
        <f t="shared" si="11"/>
        <v>121.99444444444444</v>
      </c>
      <c r="AQ63" s="25">
        <f t="shared" si="16"/>
        <v>13.255422209402946</v>
      </c>
      <c r="AR63" s="25">
        <f t="shared" si="17"/>
        <v>12.103235196400759</v>
      </c>
      <c r="AS63" s="25">
        <f t="shared" si="18"/>
        <v>12.648974853135391</v>
      </c>
      <c r="AT63" s="40">
        <f t="shared" si="19"/>
        <v>4.2514019813505222</v>
      </c>
      <c r="AU63" s="40">
        <f t="shared" si="20"/>
        <v>3.6000192179304999</v>
      </c>
      <c r="AV63" s="42">
        <v>582.12737537026396</v>
      </c>
      <c r="AW63" s="42">
        <v>776.47046071870716</v>
      </c>
      <c r="AX63" s="42">
        <v>4.2944922796853415</v>
      </c>
      <c r="AY63" s="42">
        <v>5.1555254161217201</v>
      </c>
      <c r="AZ63" s="42">
        <v>10.618454012369178</v>
      </c>
      <c r="BA63" s="42">
        <v>11.627640578186654</v>
      </c>
      <c r="BB63" s="42">
        <v>45.60086877831327</v>
      </c>
      <c r="BC63" s="42">
        <v>59.946596530369547</v>
      </c>
      <c r="BD63" s="41">
        <v>1.4742268041237065</v>
      </c>
      <c r="BE63" s="41">
        <v>1.2599999999999969</v>
      </c>
      <c r="BF63" s="42">
        <v>8.0055555555553237</v>
      </c>
      <c r="BG63" s="42">
        <v>17.272222222222162</v>
      </c>
      <c r="BH63" s="42">
        <v>480.33333333331944</v>
      </c>
      <c r="BI63" s="42">
        <v>1036.3333333333296</v>
      </c>
      <c r="BJ63" s="42">
        <v>2.7444444444445444</v>
      </c>
      <c r="BK63" s="42">
        <v>3.4888888888887761</v>
      </c>
      <c r="BL63" s="42">
        <v>10.749999999999869</v>
      </c>
      <c r="BM63" s="42">
        <v>20.761111111110935</v>
      </c>
      <c r="BN63" s="42">
        <v>51</v>
      </c>
      <c r="BO63" s="42">
        <v>57</v>
      </c>
      <c r="BP63" s="42">
        <v>250.30799999999996</v>
      </c>
      <c r="BQ63" s="42">
        <v>227.24040350877192</v>
      </c>
      <c r="BR63" s="42">
        <v>9.4183006535944997</v>
      </c>
      <c r="BS63" s="42">
        <v>18.181286549707536</v>
      </c>
      <c r="BT63" s="78">
        <v>77.296874999999972</v>
      </c>
      <c r="BU63" s="78">
        <v>119.53125000000003</v>
      </c>
    </row>
    <row r="64" spans="1:73" ht="15" customHeight="1" x14ac:dyDescent="0.25">
      <c r="A64" s="61"/>
      <c r="C64" s="8">
        <v>79</v>
      </c>
      <c r="D64" s="15" t="s">
        <v>30</v>
      </c>
      <c r="E64" s="15" t="s">
        <v>129</v>
      </c>
      <c r="F64" s="19" t="s">
        <v>90</v>
      </c>
      <c r="G64" s="23" t="s">
        <v>41</v>
      </c>
      <c r="H64" s="22">
        <v>8</v>
      </c>
      <c r="I64" s="22">
        <v>4</v>
      </c>
      <c r="J64" s="40">
        <v>10.835504</v>
      </c>
      <c r="K64" s="40">
        <v>10.358534000000001</v>
      </c>
      <c r="L64" s="41">
        <f t="shared" si="0"/>
        <v>21.194037999999999</v>
      </c>
      <c r="M64" s="26">
        <v>3</v>
      </c>
      <c r="N64" s="25">
        <v>18</v>
      </c>
      <c r="O64" s="42">
        <f t="shared" si="12"/>
        <v>381.492684</v>
      </c>
      <c r="P64" s="51">
        <v>0.85245901639344257</v>
      </c>
      <c r="Q64" s="51">
        <v>0.14754098360655737</v>
      </c>
      <c r="R64" s="42">
        <v>1200.70305804441</v>
      </c>
      <c r="S64" s="2">
        <v>1</v>
      </c>
      <c r="T64" s="2">
        <v>0</v>
      </c>
      <c r="U64" s="2">
        <v>1</v>
      </c>
      <c r="V64" s="27">
        <f t="shared" si="7"/>
        <v>0.609375</v>
      </c>
      <c r="W64" s="2">
        <v>1</v>
      </c>
      <c r="X64" s="2">
        <v>1</v>
      </c>
      <c r="Y64" s="2">
        <v>0</v>
      </c>
      <c r="Z64" s="27">
        <f t="shared" si="8"/>
        <v>0.6171875</v>
      </c>
      <c r="AA64" s="27">
        <f t="shared" si="1"/>
        <v>0.61328125</v>
      </c>
      <c r="AB64" s="80">
        <v>37</v>
      </c>
      <c r="AC64" s="80">
        <v>41</v>
      </c>
      <c r="AD64" s="80">
        <v>41</v>
      </c>
      <c r="AE64" s="80">
        <v>51</v>
      </c>
      <c r="AF64" s="80">
        <v>41</v>
      </c>
      <c r="AG64" s="80">
        <v>26</v>
      </c>
      <c r="AH64" s="30">
        <f t="shared" si="22"/>
        <v>39.666666666666664</v>
      </c>
      <c r="AI64" s="30">
        <f t="shared" si="22"/>
        <v>39.333333333333336</v>
      </c>
      <c r="AJ64" s="30">
        <f t="shared" si="23"/>
        <v>79</v>
      </c>
      <c r="AK64" s="34">
        <f t="shared" si="13"/>
        <v>24.171875</v>
      </c>
      <c r="AL64" s="34">
        <f t="shared" si="14"/>
        <v>24.276041666666668</v>
      </c>
      <c r="AM64" s="25">
        <f t="shared" si="10"/>
        <v>48.447916666666671</v>
      </c>
      <c r="AN64" s="25">
        <v>49.333333333333293</v>
      </c>
      <c r="AO64" s="25">
        <v>51.399999999999984</v>
      </c>
      <c r="AP64" s="60">
        <f t="shared" si="11"/>
        <v>100.73333333333328</v>
      </c>
      <c r="AQ64" s="25">
        <f t="shared" si="16"/>
        <v>13.178315675675687</v>
      </c>
      <c r="AR64" s="25">
        <f t="shared" si="17"/>
        <v>12.091673929961095</v>
      </c>
      <c r="AS64" s="25">
        <f t="shared" si="18"/>
        <v>12.623847915287895</v>
      </c>
      <c r="AT64" s="40">
        <f t="shared" si="19"/>
        <v>3.7273631791048727</v>
      </c>
      <c r="AU64" s="40">
        <f t="shared" si="20"/>
        <v>3.147381610192058</v>
      </c>
      <c r="AV64" s="42">
        <v>81.908011648737343</v>
      </c>
      <c r="AW64" s="42">
        <v>79.136965043401574</v>
      </c>
      <c r="AX64" s="42">
        <v>3.3885667391849967</v>
      </c>
      <c r="AY64" s="42">
        <v>3.2598792723306378</v>
      </c>
      <c r="AZ64" s="42">
        <v>2.2308030157157432</v>
      </c>
      <c r="BA64" s="42">
        <v>2.3435788951087733</v>
      </c>
      <c r="BB64" s="42">
        <v>7.5592249007279531</v>
      </c>
      <c r="BC64" s="42">
        <v>7.6397842632366286</v>
      </c>
      <c r="BD64" s="41">
        <v>1.5866666666666371</v>
      </c>
      <c r="BE64" s="41">
        <v>2.3137254901960147</v>
      </c>
      <c r="BF64" s="42">
        <v>7.811111111110991</v>
      </c>
      <c r="BG64" s="42">
        <v>5.6388888888888395</v>
      </c>
      <c r="BH64" s="42">
        <v>468.66666666665947</v>
      </c>
      <c r="BI64" s="42">
        <v>338.33333333333036</v>
      </c>
      <c r="BJ64" s="42">
        <v>2.9333333333334455</v>
      </c>
      <c r="BK64" s="42">
        <v>3.7833333333332435</v>
      </c>
      <c r="BL64" s="42">
        <v>10.744444444444436</v>
      </c>
      <c r="BM64" s="42">
        <v>9.4222222222220839</v>
      </c>
      <c r="BN64" s="42">
        <v>46</v>
      </c>
      <c r="BO64" s="42">
        <v>48</v>
      </c>
      <c r="BP64" s="42">
        <v>235.55443478260869</v>
      </c>
      <c r="BQ64" s="42">
        <v>215.80279166666668</v>
      </c>
      <c r="BR64" s="42">
        <v>10.188405797101293</v>
      </c>
      <c r="BS64" s="42">
        <v>7.0486111111110494</v>
      </c>
      <c r="BT64" s="78">
        <v>15.429687500000032</v>
      </c>
      <c r="BU64" s="78">
        <v>10.492187500000036</v>
      </c>
    </row>
    <row r="65" spans="1:73" ht="15" customHeight="1" x14ac:dyDescent="0.25">
      <c r="A65" s="61"/>
      <c r="C65" s="13">
        <v>86</v>
      </c>
      <c r="D65" s="12" t="s">
        <v>25</v>
      </c>
      <c r="E65" s="15" t="s">
        <v>129</v>
      </c>
      <c r="F65" s="19" t="s">
        <v>90</v>
      </c>
      <c r="G65" s="23" t="s">
        <v>46</v>
      </c>
      <c r="H65" s="22">
        <v>8</v>
      </c>
      <c r="I65" s="22">
        <v>4</v>
      </c>
      <c r="J65" s="40">
        <v>11.772665999999999</v>
      </c>
      <c r="K65" s="40">
        <v>10.875284000000001</v>
      </c>
      <c r="L65" s="41">
        <f t="shared" si="0"/>
        <v>22.647950000000002</v>
      </c>
      <c r="M65" s="26">
        <v>1</v>
      </c>
      <c r="N65" s="25">
        <v>5</v>
      </c>
      <c r="O65" s="42">
        <f t="shared" si="12"/>
        <v>113.23975000000002</v>
      </c>
      <c r="P65" s="51">
        <v>0.91726618705035967</v>
      </c>
      <c r="Q65" s="51">
        <v>8.2733812949640287E-2</v>
      </c>
      <c r="R65" s="42">
        <v>383.43676145955072</v>
      </c>
      <c r="S65" s="2">
        <v>2</v>
      </c>
      <c r="T65" s="2">
        <v>1</v>
      </c>
      <c r="U65" s="2">
        <v>4</v>
      </c>
      <c r="V65" s="27">
        <f t="shared" si="7"/>
        <v>2.375</v>
      </c>
      <c r="W65" s="2">
        <v>2</v>
      </c>
      <c r="X65" s="2">
        <v>1</v>
      </c>
      <c r="Y65" s="2">
        <v>5</v>
      </c>
      <c r="Z65" s="27">
        <f t="shared" si="8"/>
        <v>2.7578125</v>
      </c>
      <c r="AA65" s="27">
        <f t="shared" si="1"/>
        <v>2.56640625</v>
      </c>
      <c r="AB65" s="80">
        <v>71</v>
      </c>
      <c r="AC65" s="80">
        <v>23</v>
      </c>
      <c r="AD65" s="80">
        <v>66</v>
      </c>
      <c r="AE65" s="80">
        <v>24</v>
      </c>
      <c r="AF65" s="80">
        <v>58</v>
      </c>
      <c r="AG65" s="80">
        <v>36</v>
      </c>
      <c r="AH65" s="30">
        <f t="shared" si="22"/>
        <v>65</v>
      </c>
      <c r="AI65" s="30">
        <f t="shared" si="22"/>
        <v>27.666666666666668</v>
      </c>
      <c r="AJ65" s="30">
        <f t="shared" si="23"/>
        <v>92.666666666666671</v>
      </c>
      <c r="AK65" s="34">
        <f t="shared" si="13"/>
        <v>154.375</v>
      </c>
      <c r="AL65" s="34">
        <f t="shared" si="14"/>
        <v>76.299479166666671</v>
      </c>
      <c r="AM65" s="25">
        <f t="shared" si="10"/>
        <v>230.67447916666669</v>
      </c>
      <c r="AN65" s="25">
        <v>65.527777777777814</v>
      </c>
      <c r="AO65" s="25">
        <v>52.02777777777775</v>
      </c>
      <c r="AP65" s="60">
        <f t="shared" si="11"/>
        <v>117.55555555555557</v>
      </c>
      <c r="AQ65" s="25">
        <f t="shared" si="16"/>
        <v>10.77955004662992</v>
      </c>
      <c r="AR65" s="25">
        <f t="shared" si="17"/>
        <v>12.541704986652437</v>
      </c>
      <c r="AS65" s="25">
        <f t="shared" si="18"/>
        <v>11.55944517958412</v>
      </c>
      <c r="AT65" s="40">
        <f t="shared" si="19"/>
        <v>3.9686723633775358</v>
      </c>
      <c r="AU65" s="40">
        <f t="shared" si="20"/>
        <v>3.386061532805845</v>
      </c>
      <c r="AV65" s="42">
        <v>516.07366021475298</v>
      </c>
      <c r="AW65" s="42">
        <v>305.86642817422438</v>
      </c>
      <c r="AX65" s="42">
        <v>3.3429872726461727</v>
      </c>
      <c r="AY65" s="42">
        <v>4.0087616785181117</v>
      </c>
      <c r="AZ65" s="42">
        <v>13.11300261130317</v>
      </c>
      <c r="BA65" s="42">
        <v>7.0158608424999906</v>
      </c>
      <c r="BB65" s="42">
        <v>43.836600835762518</v>
      </c>
      <c r="BC65" s="42">
        <v>28.124914087229755</v>
      </c>
      <c r="BD65" s="41">
        <v>1.7727272727272672</v>
      </c>
      <c r="BE65" s="41">
        <v>1.7659574468084986</v>
      </c>
      <c r="BF65" s="42">
        <v>16.977777777777625</v>
      </c>
      <c r="BG65" s="42">
        <v>8.1666666666669308</v>
      </c>
      <c r="BH65" s="42">
        <v>1018.6666666666575</v>
      </c>
      <c r="BI65" s="42">
        <v>490.00000000001586</v>
      </c>
      <c r="BJ65" s="42">
        <v>5.7611111111112008</v>
      </c>
      <c r="BK65" s="42">
        <v>8.2666666666666266</v>
      </c>
      <c r="BL65" s="42">
        <v>22.738888888888827</v>
      </c>
      <c r="BM65" s="42">
        <v>16.433333333333557</v>
      </c>
      <c r="BN65" s="42">
        <v>53</v>
      </c>
      <c r="BO65" s="42">
        <v>49</v>
      </c>
      <c r="BP65" s="42">
        <v>222.12577358490566</v>
      </c>
      <c r="BQ65" s="42">
        <v>221.94457142857144</v>
      </c>
      <c r="BR65" s="42">
        <v>19.220125786163351</v>
      </c>
      <c r="BS65" s="42">
        <v>10.000000000000323</v>
      </c>
      <c r="BT65" s="78">
        <v>110.3125</v>
      </c>
      <c r="BU65" s="78">
        <v>43.205729166666707</v>
      </c>
    </row>
    <row r="66" spans="1:73" ht="15" customHeight="1" x14ac:dyDescent="0.25">
      <c r="A66" s="61"/>
      <c r="C66" s="8">
        <v>87</v>
      </c>
      <c r="D66" s="15" t="s">
        <v>18</v>
      </c>
      <c r="E66" s="15" t="s">
        <v>129</v>
      </c>
      <c r="F66" s="19" t="s">
        <v>90</v>
      </c>
      <c r="G66" s="14" t="s">
        <v>41</v>
      </c>
      <c r="H66" s="22">
        <v>8</v>
      </c>
      <c r="I66" s="22">
        <v>4</v>
      </c>
      <c r="J66" s="40">
        <v>11.503126999999999</v>
      </c>
      <c r="K66" s="40">
        <v>9.9960989999999992</v>
      </c>
      <c r="L66" s="41">
        <f t="shared" si="0"/>
        <v>21.499226</v>
      </c>
      <c r="M66" s="26">
        <v>6</v>
      </c>
      <c r="N66" s="25">
        <v>36</v>
      </c>
      <c r="O66" s="42">
        <f t="shared" si="12"/>
        <v>773.97213599999998</v>
      </c>
      <c r="P66" s="51">
        <v>0.88813559322033897</v>
      </c>
      <c r="Q66" s="51">
        <v>0.11186440677966102</v>
      </c>
      <c r="R66" s="42">
        <v>2864.5856057654855</v>
      </c>
      <c r="S66" s="2">
        <v>1</v>
      </c>
      <c r="T66" s="2">
        <v>2</v>
      </c>
      <c r="U66" s="2">
        <v>3</v>
      </c>
      <c r="V66" s="27">
        <f t="shared" si="7"/>
        <v>2.15625</v>
      </c>
      <c r="W66" s="2">
        <v>1</v>
      </c>
      <c r="X66" s="2">
        <v>3</v>
      </c>
      <c r="Y66" s="2">
        <v>2</v>
      </c>
      <c r="Z66" s="27">
        <f t="shared" si="8"/>
        <v>2.1640625</v>
      </c>
      <c r="AA66" s="27">
        <f t="shared" si="1"/>
        <v>2.16015625</v>
      </c>
      <c r="AB66" s="80">
        <v>67</v>
      </c>
      <c r="AC66" s="80">
        <v>57</v>
      </c>
      <c r="AD66" s="80">
        <v>57</v>
      </c>
      <c r="AE66" s="80">
        <v>38</v>
      </c>
      <c r="AF66" s="80">
        <v>50</v>
      </c>
      <c r="AG66" s="80">
        <v>26</v>
      </c>
      <c r="AH66" s="30">
        <f t="shared" si="22"/>
        <v>58</v>
      </c>
      <c r="AI66" s="30">
        <f t="shared" si="22"/>
        <v>40.333333333333336</v>
      </c>
      <c r="AJ66" s="30">
        <f t="shared" si="23"/>
        <v>98.333333333333343</v>
      </c>
      <c r="AK66" s="34">
        <f t="shared" si="13"/>
        <v>125.0625</v>
      </c>
      <c r="AL66" s="34">
        <f t="shared" si="14"/>
        <v>87.283854166666671</v>
      </c>
      <c r="AM66" s="25">
        <f t="shared" si="10"/>
        <v>212.34635416666669</v>
      </c>
      <c r="AN66" s="25">
        <v>59.449999999999967</v>
      </c>
      <c r="AO66" s="25">
        <v>50.855555555555547</v>
      </c>
      <c r="AP66" s="60">
        <f t="shared" si="11"/>
        <v>110.30555555555551</v>
      </c>
      <c r="AQ66" s="25">
        <f t="shared" si="16"/>
        <v>11.609547855340628</v>
      </c>
      <c r="AR66" s="25">
        <f t="shared" si="17"/>
        <v>11.793518592964825</v>
      </c>
      <c r="AS66" s="25">
        <f t="shared" si="18"/>
        <v>11.694366194913124</v>
      </c>
      <c r="AT66" s="40">
        <f t="shared" si="19"/>
        <v>4.5723221095185362</v>
      </c>
      <c r="AU66" s="40">
        <f t="shared" si="20"/>
        <v>3.7011482358655425</v>
      </c>
      <c r="AV66" s="42">
        <v>356.38539908234537</v>
      </c>
      <c r="AW66" s="42">
        <v>284.80421947976436</v>
      </c>
      <c r="AX66" s="42">
        <v>2.8496583634770243</v>
      </c>
      <c r="AY66" s="42">
        <v>3.2629656675785275</v>
      </c>
      <c r="AZ66" s="42">
        <v>10.872043749495246</v>
      </c>
      <c r="BA66" s="42">
        <v>8.7317916886043925</v>
      </c>
      <c r="BB66" s="42">
        <v>30.981610398837237</v>
      </c>
      <c r="BC66" s="42">
        <v>28.491536496363668</v>
      </c>
      <c r="BD66" s="41">
        <v>1.5675675675675649</v>
      </c>
      <c r="BE66" s="41">
        <v>1.5714285714285674</v>
      </c>
      <c r="BF66" s="42">
        <v>14.244444444444371</v>
      </c>
      <c r="BG66" s="42">
        <v>12.944444444444487</v>
      </c>
      <c r="BH66" s="42">
        <v>854.66666666666219</v>
      </c>
      <c r="BI66" s="42">
        <v>776.66666666666924</v>
      </c>
      <c r="BJ66" s="42">
        <v>4.5944444444444628</v>
      </c>
      <c r="BK66" s="42">
        <v>5.3611111111111409</v>
      </c>
      <c r="BL66" s="42">
        <v>18.838888888888832</v>
      </c>
      <c r="BM66" s="42">
        <v>18.305555555555628</v>
      </c>
      <c r="BN66" s="42">
        <v>53</v>
      </c>
      <c r="BO66" s="42">
        <v>45</v>
      </c>
      <c r="BP66" s="42">
        <v>217.04013207547169</v>
      </c>
      <c r="BQ66" s="42">
        <v>222.13553333333331</v>
      </c>
      <c r="BR66" s="42">
        <v>16.12578616352193</v>
      </c>
      <c r="BS66" s="42">
        <v>17.259259259259316</v>
      </c>
      <c r="BT66" s="78">
        <v>80.070312499999886</v>
      </c>
      <c r="BU66" s="78">
        <v>55.544270833333215</v>
      </c>
    </row>
    <row r="67" spans="1:73" ht="15" customHeight="1" x14ac:dyDescent="0.25">
      <c r="A67" s="61"/>
      <c r="C67" s="13">
        <v>88</v>
      </c>
      <c r="D67" s="12" t="s">
        <v>19</v>
      </c>
      <c r="E67" s="15" t="s">
        <v>129</v>
      </c>
      <c r="F67" s="19" t="s">
        <v>90</v>
      </c>
      <c r="G67" s="14" t="s">
        <v>46</v>
      </c>
      <c r="H67" s="22">
        <v>8</v>
      </c>
      <c r="I67" s="22">
        <v>4</v>
      </c>
      <c r="J67" s="40">
        <v>13.615446</v>
      </c>
      <c r="K67" s="40">
        <v>13.853738</v>
      </c>
      <c r="L67" s="41">
        <f t="shared" si="0"/>
        <v>27.469183999999998</v>
      </c>
      <c r="M67" s="26">
        <v>1</v>
      </c>
      <c r="N67" s="25">
        <v>3</v>
      </c>
      <c r="O67" s="42">
        <f t="shared" si="12"/>
        <v>82.407551999999995</v>
      </c>
      <c r="P67" s="51">
        <v>0.86725663716814161</v>
      </c>
      <c r="Q67" s="51">
        <v>0.13274336283185842</v>
      </c>
      <c r="R67" s="42">
        <v>172.09105960264901</v>
      </c>
      <c r="S67" s="2">
        <v>1</v>
      </c>
      <c r="T67" s="2">
        <v>0</v>
      </c>
      <c r="U67" s="2">
        <v>1</v>
      </c>
      <c r="V67" s="27">
        <f t="shared" si="7"/>
        <v>0.609375</v>
      </c>
      <c r="W67" s="2">
        <v>1</v>
      </c>
      <c r="X67" s="2">
        <v>0</v>
      </c>
      <c r="Y67" s="2">
        <v>1</v>
      </c>
      <c r="Z67" s="27">
        <f t="shared" si="8"/>
        <v>0.609375</v>
      </c>
      <c r="AA67" s="27">
        <f t="shared" si="1"/>
        <v>0.609375</v>
      </c>
      <c r="AB67" s="80">
        <v>12</v>
      </c>
      <c r="AC67" s="80">
        <v>28</v>
      </c>
      <c r="AD67" s="80">
        <v>88</v>
      </c>
      <c r="AE67" s="80">
        <v>40</v>
      </c>
      <c r="AF67" s="80">
        <v>19</v>
      </c>
      <c r="AG67" s="80">
        <v>30</v>
      </c>
      <c r="AH67" s="30">
        <f t="shared" si="22"/>
        <v>39.666666666666664</v>
      </c>
      <c r="AI67" s="30">
        <f t="shared" si="22"/>
        <v>32.666666666666664</v>
      </c>
      <c r="AJ67" s="30">
        <f t="shared" si="23"/>
        <v>72.333333333333329</v>
      </c>
      <c r="AK67" s="34">
        <f t="shared" si="13"/>
        <v>24.171875</v>
      </c>
      <c r="AL67" s="34">
        <f t="shared" si="14"/>
        <v>19.90625</v>
      </c>
      <c r="AM67" s="25">
        <f t="shared" si="10"/>
        <v>44.078125</v>
      </c>
      <c r="AN67" s="25">
        <v>65.027777777777786</v>
      </c>
      <c r="AO67" s="25">
        <v>63.722222222222257</v>
      </c>
      <c r="AP67" s="60">
        <f t="shared" si="11"/>
        <v>128.75000000000006</v>
      </c>
      <c r="AQ67" s="25">
        <f t="shared" si="16"/>
        <v>12.562735309696711</v>
      </c>
      <c r="AR67" s="25">
        <f t="shared" si="17"/>
        <v>13.044496111595461</v>
      </c>
      <c r="AS67" s="25">
        <f t="shared" si="18"/>
        <v>12.801173126213586</v>
      </c>
      <c r="AT67" s="40">
        <f t="shared" si="19"/>
        <v>2.6332538066414108</v>
      </c>
      <c r="AU67" s="40">
        <f t="shared" si="20"/>
        <v>2.0882923400351587</v>
      </c>
      <c r="AV67" s="42">
        <v>113.33423474120451</v>
      </c>
      <c r="AW67" s="42">
        <v>101.30913553190761</v>
      </c>
      <c r="AX67" s="42">
        <v>4.6886819802437545</v>
      </c>
      <c r="AY67" s="42">
        <v>5.0893129309592524</v>
      </c>
      <c r="AZ67" s="42">
        <v>1.7753274479587373</v>
      </c>
      <c r="BA67" s="42">
        <v>1.4368865644781215</v>
      </c>
      <c r="BB67" s="42">
        <v>8.3239458142762643</v>
      </c>
      <c r="BC67" s="42">
        <v>7.3127653729201185</v>
      </c>
      <c r="BD67" s="41">
        <v>1.5063291139240413</v>
      </c>
      <c r="BE67" s="41">
        <v>1.63333333333332</v>
      </c>
      <c r="BF67" s="42">
        <v>13.966666666666905</v>
      </c>
      <c r="BG67" s="42">
        <v>10.522222222221957</v>
      </c>
      <c r="BH67" s="42">
        <v>838.00000000001432</v>
      </c>
      <c r="BI67" s="42">
        <v>631.33333333331746</v>
      </c>
      <c r="BJ67" s="42">
        <v>3.9944444444443938</v>
      </c>
      <c r="BK67" s="42">
        <v>6.8555555555554619</v>
      </c>
      <c r="BL67" s="42">
        <v>17.9611111111113</v>
      </c>
      <c r="BM67" s="42">
        <v>17.377777777777421</v>
      </c>
      <c r="BN67" s="42">
        <v>55</v>
      </c>
      <c r="BO67" s="42">
        <v>58</v>
      </c>
      <c r="BP67" s="42">
        <v>247.55356363636363</v>
      </c>
      <c r="BQ67" s="42">
        <v>238.85755172413792</v>
      </c>
      <c r="BR67" s="42">
        <v>15.236363636363897</v>
      </c>
      <c r="BS67" s="42">
        <v>10.885057471264094</v>
      </c>
      <c r="BT67" s="78">
        <v>16.046875</v>
      </c>
      <c r="BU67" s="78">
        <v>12.1875</v>
      </c>
    </row>
    <row r="68" spans="1:73" ht="21" customHeight="1" x14ac:dyDescent="0.25">
      <c r="A68" s="61"/>
      <c r="C68" s="23">
        <v>92</v>
      </c>
      <c r="D68" s="15" t="s">
        <v>48</v>
      </c>
      <c r="E68" s="15" t="s">
        <v>129</v>
      </c>
      <c r="F68" s="15" t="s">
        <v>15</v>
      </c>
      <c r="G68" s="23" t="s">
        <v>41</v>
      </c>
      <c r="H68" s="22">
        <v>8</v>
      </c>
      <c r="I68" s="22">
        <v>4</v>
      </c>
      <c r="J68" s="40">
        <v>12.479383</v>
      </c>
      <c r="K68" s="40">
        <v>10.712603</v>
      </c>
      <c r="L68" s="41">
        <f t="shared" si="0"/>
        <v>23.191986</v>
      </c>
      <c r="M68" s="26">
        <v>11</v>
      </c>
      <c r="N68" s="25">
        <v>66</v>
      </c>
      <c r="O68" s="42">
        <f t="shared" si="12"/>
        <v>1530.6710760000001</v>
      </c>
      <c r="P68" s="51">
        <v>0.89682539682539686</v>
      </c>
      <c r="Q68" s="51">
        <v>0.10317460317460317</v>
      </c>
      <c r="R68" s="42">
        <v>6409.2826256330354</v>
      </c>
      <c r="S68" s="2">
        <v>6</v>
      </c>
      <c r="T68" s="2">
        <v>6</v>
      </c>
      <c r="U68" s="2">
        <v>5</v>
      </c>
      <c r="V68" s="27">
        <f t="shared" si="7"/>
        <v>5.6171875</v>
      </c>
      <c r="W68" s="2">
        <v>6</v>
      </c>
      <c r="X68" s="2">
        <v>6</v>
      </c>
      <c r="Y68" s="2">
        <v>5</v>
      </c>
      <c r="Z68" s="27">
        <f t="shared" si="8"/>
        <v>5.6171875</v>
      </c>
      <c r="AA68" s="27">
        <f t="shared" si="1"/>
        <v>5.6171875</v>
      </c>
      <c r="AB68" s="80">
        <v>49</v>
      </c>
      <c r="AC68" s="80">
        <v>18</v>
      </c>
      <c r="AD68" s="80">
        <v>64</v>
      </c>
      <c r="AE68" s="80">
        <v>113</v>
      </c>
      <c r="AF68" s="80">
        <v>93</v>
      </c>
      <c r="AG68" s="80">
        <v>25</v>
      </c>
      <c r="AH68" s="30">
        <f t="shared" si="22"/>
        <v>68.666666666666671</v>
      </c>
      <c r="AI68" s="30">
        <f t="shared" si="22"/>
        <v>52</v>
      </c>
      <c r="AJ68" s="30">
        <f t="shared" si="23"/>
        <v>120.66666666666667</v>
      </c>
      <c r="AK68" s="34">
        <f t="shared" si="13"/>
        <v>385.71354166666669</v>
      </c>
      <c r="AL68" s="34">
        <f t="shared" si="14"/>
        <v>292.09375</v>
      </c>
      <c r="AM68" s="25">
        <f t="shared" si="10"/>
        <v>677.80729166666674</v>
      </c>
      <c r="AN68" s="25">
        <v>58.344444444444463</v>
      </c>
      <c r="AO68" s="25">
        <v>58.505555555555553</v>
      </c>
      <c r="AP68" s="60">
        <f t="shared" si="11"/>
        <v>116.85000000000002</v>
      </c>
      <c r="AQ68" s="25">
        <f t="shared" si="16"/>
        <v>12.833492325271374</v>
      </c>
      <c r="AR68" s="25">
        <f t="shared" si="17"/>
        <v>10.986241800398822</v>
      </c>
      <c r="AS68" s="25">
        <f t="shared" si="18"/>
        <v>11.90859358151476</v>
      </c>
      <c r="AT68" s="40">
        <f t="shared" si="19"/>
        <v>5.2029466845429573</v>
      </c>
      <c r="AU68" s="40">
        <f t="shared" si="20"/>
        <v>4.1872370400974601</v>
      </c>
      <c r="AV68" s="42">
        <v>1212.7540626611487</v>
      </c>
      <c r="AW68" s="42">
        <v>1144.7429795105427</v>
      </c>
      <c r="AX68" s="42">
        <v>3.1441832646602021</v>
      </c>
      <c r="AY68" s="42">
        <v>3.9190943986666715</v>
      </c>
      <c r="AZ68" s="42">
        <v>30.908061854233228</v>
      </c>
      <c r="BA68" s="42">
        <v>27.266365606939779</v>
      </c>
      <c r="BB68" s="42">
        <v>97.180610825162489</v>
      </c>
      <c r="BC68" s="42">
        <v>106.85946072215528</v>
      </c>
      <c r="BD68" s="41">
        <v>2.0599999999999983</v>
      </c>
      <c r="BE68" s="41">
        <v>1.7142857142857124</v>
      </c>
      <c r="BF68" s="42">
        <v>8.3333333333333837</v>
      </c>
      <c r="BG68" s="42">
        <v>5.2722222222222292</v>
      </c>
      <c r="BH68" s="42">
        <v>500.00000000000301</v>
      </c>
      <c r="BI68" s="42">
        <v>316.33333333333377</v>
      </c>
      <c r="BJ68" s="42">
        <v>0.77777777777775725</v>
      </c>
      <c r="BK68" s="42">
        <v>3.1277777777777773</v>
      </c>
      <c r="BL68" s="42">
        <v>9.1111111111111409</v>
      </c>
      <c r="BM68" s="42">
        <v>8.4000000000000075</v>
      </c>
      <c r="BN68" s="42">
        <v>44</v>
      </c>
      <c r="BO68" s="42">
        <v>38</v>
      </c>
      <c r="BP68" s="42">
        <v>283.62234090909095</v>
      </c>
      <c r="BQ68" s="42">
        <v>281.91060526315789</v>
      </c>
      <c r="BR68" s="42">
        <v>11.363636363636433</v>
      </c>
      <c r="BS68" s="42">
        <v>8.3245614035087829</v>
      </c>
      <c r="BT68" s="78">
        <v>216.26171874999986</v>
      </c>
      <c r="BU68" s="78">
        <v>170.38802083333331</v>
      </c>
    </row>
    <row r="69" spans="1:73" ht="21" customHeight="1" x14ac:dyDescent="0.25">
      <c r="A69" s="61"/>
      <c r="C69" s="8">
        <v>94</v>
      </c>
      <c r="D69" s="15" t="s">
        <v>71</v>
      </c>
      <c r="E69" s="15" t="s">
        <v>129</v>
      </c>
      <c r="F69" s="19" t="s">
        <v>90</v>
      </c>
      <c r="G69" s="23" t="s">
        <v>41</v>
      </c>
      <c r="H69" s="22">
        <v>8</v>
      </c>
      <c r="I69" s="22">
        <v>4</v>
      </c>
      <c r="J69" s="40">
        <v>11.250586</v>
      </c>
      <c r="K69" s="40">
        <v>10.781617000000001</v>
      </c>
      <c r="L69" s="41">
        <f t="shared" ref="L69" si="24">J69+K69</f>
        <v>22.032203000000003</v>
      </c>
      <c r="M69" s="26">
        <v>19</v>
      </c>
      <c r="N69" s="25">
        <v>114</v>
      </c>
      <c r="O69" s="42">
        <f t="shared" si="12"/>
        <v>2511.6711420000001</v>
      </c>
      <c r="P69" s="51">
        <v>0.83682008368200833</v>
      </c>
      <c r="Q69" s="51">
        <v>0.16317991631799164</v>
      </c>
      <c r="R69" s="42">
        <v>7503.0250941436161</v>
      </c>
      <c r="S69" s="2">
        <v>0</v>
      </c>
      <c r="T69" s="2">
        <v>3</v>
      </c>
      <c r="U69" s="2">
        <v>8</v>
      </c>
      <c r="V69" s="27">
        <f t="shared" si="7"/>
        <v>4.234375</v>
      </c>
      <c r="W69" s="2">
        <v>0</v>
      </c>
      <c r="X69" s="2">
        <v>3</v>
      </c>
      <c r="Y69" s="2">
        <v>9</v>
      </c>
      <c r="Z69" s="27">
        <f t="shared" si="8"/>
        <v>4.6171875</v>
      </c>
      <c r="AA69" s="27">
        <f t="shared" ref="AA69:AA70" si="25">(Z69+V69)/2</f>
        <v>4.42578125</v>
      </c>
      <c r="AB69" s="80">
        <v>59</v>
      </c>
      <c r="AC69" s="80">
        <v>44</v>
      </c>
      <c r="AD69" s="80">
        <v>59</v>
      </c>
      <c r="AE69" s="80">
        <v>17</v>
      </c>
      <c r="AF69" s="80">
        <v>38</v>
      </c>
      <c r="AG69" s="80">
        <v>16</v>
      </c>
      <c r="AH69" s="30">
        <f t="shared" si="22"/>
        <v>52</v>
      </c>
      <c r="AI69" s="30">
        <f t="shared" si="22"/>
        <v>25.666666666666668</v>
      </c>
      <c r="AJ69" s="30">
        <f t="shared" si="23"/>
        <v>77.666666666666671</v>
      </c>
      <c r="AK69" s="34">
        <f t="shared" si="13"/>
        <v>220.1875</v>
      </c>
      <c r="AL69" s="34">
        <f t="shared" si="14"/>
        <v>118.5078125</v>
      </c>
      <c r="AM69" s="25">
        <f t="shared" si="10"/>
        <v>338.6953125</v>
      </c>
      <c r="AN69" s="25">
        <v>58.355555555555554</v>
      </c>
      <c r="AO69" s="25">
        <v>48.677777777777784</v>
      </c>
      <c r="AP69" s="60">
        <f t="shared" si="11"/>
        <v>107.03333333333333</v>
      </c>
      <c r="AQ69" s="25">
        <f t="shared" si="16"/>
        <v>11.567624600152323</v>
      </c>
      <c r="AR69" s="25">
        <f t="shared" si="17"/>
        <v>13.289370417712851</v>
      </c>
      <c r="AS69" s="25">
        <f t="shared" si="18"/>
        <v>12.350658797882282</v>
      </c>
      <c r="AT69" s="40">
        <f t="shared" si="19"/>
        <v>3.4734521234573128</v>
      </c>
      <c r="AU69" s="40">
        <f t="shared" si="20"/>
        <v>2.9872641241436915</v>
      </c>
      <c r="AV69" s="42">
        <v>903.35235874436637</v>
      </c>
      <c r="AW69" s="42">
        <v>590.07093136273488</v>
      </c>
      <c r="AX69" s="42">
        <v>4.1026505080641105</v>
      </c>
      <c r="AY69" s="42">
        <v>4.9791732622077962</v>
      </c>
      <c r="AZ69" s="42">
        <v>19.571202780015195</v>
      </c>
      <c r="BA69" s="42">
        <v>10.99165482320509</v>
      </c>
      <c r="BB69" s="42">
        <v>80.293805028855061</v>
      </c>
      <c r="BC69" s="42">
        <v>54.729353803120148</v>
      </c>
      <c r="BD69" s="41">
        <v>1.3928571428571423</v>
      </c>
      <c r="BE69" s="41">
        <v>1.5098039215686263</v>
      </c>
      <c r="BF69" s="42">
        <v>15.266666666666389</v>
      </c>
      <c r="BG69" s="42">
        <v>8.3166666666665012</v>
      </c>
      <c r="BH69" s="42">
        <v>915.99999999998329</v>
      </c>
      <c r="BI69" s="42">
        <v>498.99999999999005</v>
      </c>
      <c r="BJ69" s="42">
        <v>4.1388888888888529</v>
      </c>
      <c r="BK69" s="42">
        <v>5.0166666666666915</v>
      </c>
      <c r="BL69" s="42">
        <v>19.405555555555239</v>
      </c>
      <c r="BM69" s="42">
        <v>13.333333333333194</v>
      </c>
      <c r="BN69" s="42">
        <v>52</v>
      </c>
      <c r="BO69" s="42">
        <v>48</v>
      </c>
      <c r="BP69" s="42">
        <v>216.35742307692308</v>
      </c>
      <c r="BQ69" s="42">
        <v>224.61702083333336</v>
      </c>
      <c r="BR69" s="42">
        <v>17.615384615384293</v>
      </c>
      <c r="BS69" s="42">
        <v>10.395833333333126</v>
      </c>
      <c r="BT69" s="78">
        <v>172.37499999999997</v>
      </c>
      <c r="BU69" s="78">
        <v>90.8046875</v>
      </c>
    </row>
    <row r="70" spans="1:73" ht="31.5" customHeight="1" x14ac:dyDescent="0.25">
      <c r="A70" s="61"/>
      <c r="C70" s="10">
        <v>100</v>
      </c>
      <c r="D70" s="11" t="s">
        <v>20</v>
      </c>
      <c r="E70" s="11" t="s">
        <v>129</v>
      </c>
      <c r="F70" s="17" t="s">
        <v>90</v>
      </c>
      <c r="G70" s="9" t="s">
        <v>46</v>
      </c>
      <c r="H70" s="24">
        <v>8</v>
      </c>
      <c r="I70" s="24">
        <v>4</v>
      </c>
      <c r="J70" s="72">
        <v>15.16</v>
      </c>
      <c r="K70" s="72">
        <v>14.26</v>
      </c>
      <c r="L70" s="72">
        <v>29.42</v>
      </c>
      <c r="M70" s="26">
        <v>1</v>
      </c>
      <c r="N70" s="25">
        <v>4</v>
      </c>
      <c r="O70" s="42">
        <f t="shared" si="12"/>
        <v>117.68</v>
      </c>
      <c r="P70" s="51">
        <v>0.9</v>
      </c>
      <c r="Q70" s="51">
        <v>0.1</v>
      </c>
      <c r="R70" s="42">
        <v>301.00165562913912</v>
      </c>
      <c r="S70" s="28">
        <v>1</v>
      </c>
      <c r="T70" s="28">
        <v>0</v>
      </c>
      <c r="U70" s="28">
        <v>0</v>
      </c>
      <c r="V70" s="57">
        <f>(S70*0.5+T70*1+U70*0.9)/2</f>
        <v>0.25</v>
      </c>
      <c r="W70" s="28">
        <v>0</v>
      </c>
      <c r="X70" s="28">
        <v>1</v>
      </c>
      <c r="Y70" s="28">
        <v>0</v>
      </c>
      <c r="Z70" s="57">
        <f>(W70*0.5+X70*1+Y70*0.9)/2</f>
        <v>0.5</v>
      </c>
      <c r="AA70" s="57">
        <f t="shared" si="25"/>
        <v>0.375</v>
      </c>
      <c r="AB70" s="35">
        <v>95</v>
      </c>
      <c r="AC70" s="80">
        <v>0</v>
      </c>
      <c r="AD70" s="80">
        <v>0</v>
      </c>
      <c r="AE70" s="80">
        <v>85</v>
      </c>
      <c r="AF70" s="80">
        <v>0</v>
      </c>
      <c r="AG70" s="26">
        <v>0</v>
      </c>
      <c r="AH70" s="30">
        <f t="shared" si="22"/>
        <v>31.666666666666668</v>
      </c>
      <c r="AI70" s="30">
        <f t="shared" si="22"/>
        <v>28.333333333333332</v>
      </c>
      <c r="AJ70" s="30">
        <f t="shared" si="23"/>
        <v>60</v>
      </c>
      <c r="AK70" s="34">
        <f t="shared" si="13"/>
        <v>7.916666666666667</v>
      </c>
      <c r="AL70" s="34">
        <f t="shared" si="14"/>
        <v>14.166666666666666</v>
      </c>
      <c r="AM70" s="25">
        <f t="shared" ref="AM70" si="26">SUM(AK70:AL70)</f>
        <v>22.083333333333332</v>
      </c>
      <c r="AN70" s="25">
        <v>58.355555555555554</v>
      </c>
      <c r="AO70" s="25">
        <v>48.677777777777784</v>
      </c>
      <c r="AP70" s="60">
        <f t="shared" ref="AP70" si="27">SUM(AN70:AO70)</f>
        <v>107.03333333333333</v>
      </c>
      <c r="AQ70" s="25">
        <f t="shared" si="16"/>
        <v>15.587204874333588</v>
      </c>
      <c r="AR70" s="25">
        <f t="shared" si="17"/>
        <v>17.576808947728825</v>
      </c>
      <c r="AS70" s="25">
        <f t="shared" si="18"/>
        <v>16.492058548738711</v>
      </c>
      <c r="AT70" s="40">
        <f t="shared" si="19"/>
        <v>2.0016617569302815</v>
      </c>
      <c r="AU70" s="40">
        <f t="shared" si="20"/>
        <v>2.5577978894386395</v>
      </c>
      <c r="AV70" s="42">
        <v>33</v>
      </c>
      <c r="AW70" s="42">
        <v>46</v>
      </c>
      <c r="AX70" s="42">
        <v>4.3660831800005848</v>
      </c>
      <c r="AY70" s="42">
        <v>3.2574760295616789</v>
      </c>
      <c r="AZ70" s="42">
        <v>0.58389196330321225</v>
      </c>
      <c r="BA70" s="42">
        <v>1.2298283839085966</v>
      </c>
      <c r="BB70" s="42">
        <v>2.5493208799156739</v>
      </c>
      <c r="BC70" s="42">
        <v>4.0061364810568314</v>
      </c>
      <c r="BD70" s="41">
        <v>1.8301886792451265</v>
      </c>
      <c r="BE70" s="41">
        <v>1.8387096774192759</v>
      </c>
      <c r="BF70" s="42">
        <v>15.62777777777792</v>
      </c>
      <c r="BG70" s="42">
        <v>15.055555555555639</v>
      </c>
      <c r="BH70" s="42">
        <v>935</v>
      </c>
      <c r="BI70" s="42">
        <v>902</v>
      </c>
      <c r="BJ70" s="42">
        <v>8.983333333333217</v>
      </c>
      <c r="BK70" s="42">
        <v>9.4527777777777082</v>
      </c>
      <c r="BL70" s="42">
        <v>24.611111111111139</v>
      </c>
      <c r="BM70" s="42">
        <v>24.508333333333347</v>
      </c>
      <c r="BN70" s="42">
        <v>55</v>
      </c>
      <c r="BO70" s="42">
        <v>52</v>
      </c>
      <c r="BP70" s="42">
        <v>228.10947272727273</v>
      </c>
      <c r="BQ70" s="42">
        <v>227.46880769230771</v>
      </c>
      <c r="BR70" s="42">
        <v>17.048484848485003</v>
      </c>
      <c r="BS70" s="42">
        <v>17.371794871794968</v>
      </c>
      <c r="BT70" s="95">
        <v>50</v>
      </c>
      <c r="BU70" s="95">
        <v>45</v>
      </c>
    </row>
    <row r="71" spans="1:73" x14ac:dyDescent="0.25">
      <c r="A71" s="61"/>
      <c r="G71" s="3"/>
      <c r="H71" s="3"/>
      <c r="I71" s="3"/>
      <c r="M71" s="43">
        <f>SUM(M5:M70)</f>
        <v>771</v>
      </c>
      <c r="N71" s="43">
        <f>SUM(N5:N70)</f>
        <v>4220</v>
      </c>
      <c r="O71" s="90">
        <f>SUM(O5:O70)</f>
        <v>117334.81146799999</v>
      </c>
      <c r="P71" s="51">
        <f>AVERAGE(P34:P70)</f>
        <v>0.85084934535574908</v>
      </c>
      <c r="Q71" s="51">
        <f>AVERAGE(Q34:Q70)</f>
        <v>0.14915065464425095</v>
      </c>
      <c r="R71" s="89">
        <f>SUM(R5:R70)</f>
        <v>325108.48769640311</v>
      </c>
      <c r="S71" s="36"/>
      <c r="T71" s="36"/>
      <c r="U71" s="36"/>
      <c r="V71" s="37"/>
      <c r="W71" s="36"/>
      <c r="X71" s="36"/>
      <c r="Y71" s="36"/>
      <c r="Z71" s="37"/>
      <c r="AA71" s="37"/>
      <c r="AB71" s="81">
        <f t="shared" ref="AB71:AM71" si="28">SUM(AB5:AB70)</f>
        <v>3273</v>
      </c>
      <c r="AC71" s="81">
        <f t="shared" si="28"/>
        <v>3123</v>
      </c>
      <c r="AD71" s="81">
        <f t="shared" si="28"/>
        <v>3043</v>
      </c>
      <c r="AE71" s="81">
        <f t="shared" si="28"/>
        <v>2974</v>
      </c>
      <c r="AF71" s="81">
        <f t="shared" si="28"/>
        <v>2902</v>
      </c>
      <c r="AG71" s="81">
        <f t="shared" si="28"/>
        <v>2533</v>
      </c>
      <c r="AH71" s="37">
        <f t="shared" si="28"/>
        <v>3123.8333333333321</v>
      </c>
      <c r="AI71" s="37">
        <f t="shared" si="28"/>
        <v>2917.3333333333335</v>
      </c>
      <c r="AJ71" s="37">
        <f t="shared" si="28"/>
        <v>6041.1666666666688</v>
      </c>
      <c r="AK71" s="79">
        <f t="shared" si="28"/>
        <v>13665.44270833333</v>
      </c>
      <c r="AL71" s="79">
        <f t="shared" si="28"/>
        <v>12068.66536458333</v>
      </c>
      <c r="AM71" s="38">
        <f t="shared" si="28"/>
        <v>25734.108072916668</v>
      </c>
      <c r="AN71" s="61"/>
      <c r="AO71" s="61"/>
      <c r="AP71" s="61"/>
      <c r="AQ71" s="61"/>
      <c r="AR71" s="61"/>
      <c r="AS71" s="61"/>
      <c r="AT71" s="84">
        <f>AVERAGE(AT5:AT70)</f>
        <v>3.42912206338706</v>
      </c>
      <c r="AU71" s="84">
        <f>AVERAGE(AU5:AU70)</f>
        <v>2.8504305358774071</v>
      </c>
    </row>
    <row r="72" spans="1:73" x14ac:dyDescent="0.25">
      <c r="A72" s="61"/>
      <c r="G72" s="3"/>
      <c r="H72" s="3"/>
      <c r="I72" s="3"/>
      <c r="AB72" s="1"/>
      <c r="AC72" s="1"/>
      <c r="AD72" s="1"/>
      <c r="AE72" s="1"/>
      <c r="AF72" s="1"/>
      <c r="AG72" s="1"/>
      <c r="AN72" s="61"/>
      <c r="AO72" s="61"/>
      <c r="AP72" s="61"/>
      <c r="AQ72" s="61"/>
      <c r="AR72" s="61"/>
      <c r="AS72" s="61"/>
      <c r="AT72" s="61"/>
      <c r="AU72" s="61"/>
    </row>
    <row r="73" spans="1:73" ht="15.75" x14ac:dyDescent="0.25">
      <c r="A73" s="61"/>
      <c r="C73" s="2">
        <v>55</v>
      </c>
      <c r="D73" s="54" t="s">
        <v>73</v>
      </c>
      <c r="E73" s="15" t="s">
        <v>130</v>
      </c>
      <c r="F73" s="54" t="s">
        <v>91</v>
      </c>
      <c r="G73" s="5" t="s">
        <v>41</v>
      </c>
      <c r="H73" s="22">
        <v>8</v>
      </c>
      <c r="I73" s="22">
        <v>4</v>
      </c>
      <c r="J73" s="40">
        <v>15.090268</v>
      </c>
      <c r="K73" s="40">
        <v>16.182493000000001</v>
      </c>
      <c r="L73" s="41">
        <f t="shared" ref="L73:L80" si="29">J73+K73</f>
        <v>31.272761000000003</v>
      </c>
      <c r="M73" s="2">
        <v>11</v>
      </c>
      <c r="N73" s="25">
        <v>49</v>
      </c>
      <c r="O73" s="42">
        <f t="shared" ref="O73:O84" si="30">N73*L73</f>
        <v>1532.3652890000001</v>
      </c>
      <c r="P73" s="51">
        <v>0.90140845070422537</v>
      </c>
      <c r="Q73" s="51">
        <v>9.8591549295774641E-2</v>
      </c>
      <c r="R73" s="42">
        <v>3902.446175821322</v>
      </c>
      <c r="S73" s="2">
        <v>4</v>
      </c>
      <c r="T73" s="2">
        <v>3</v>
      </c>
      <c r="U73" s="2">
        <v>4</v>
      </c>
      <c r="V73" s="27">
        <f t="shared" ref="V73:V80" si="31">(S73*0.58+T73*1+U73*0.98)/(0.58+1+0.98)</f>
        <v>3.609375</v>
      </c>
      <c r="W73" s="2">
        <v>3</v>
      </c>
      <c r="X73" s="2">
        <v>1</v>
      </c>
      <c r="Y73" s="2">
        <v>5</v>
      </c>
      <c r="Z73" s="27">
        <f t="shared" ref="Z73:Z84" si="32">(W73*0.58+X73*1+Y73*0.98)/(0.58+1+0.98)</f>
        <v>2.984375</v>
      </c>
      <c r="AA73" s="27">
        <f t="shared" ref="AA73:AA84" si="33">(Z73+V73)/2</f>
        <v>3.296875</v>
      </c>
      <c r="AB73" s="80">
        <v>89</v>
      </c>
      <c r="AC73" s="80">
        <v>34</v>
      </c>
      <c r="AD73" s="80">
        <v>46</v>
      </c>
      <c r="AE73" s="80">
        <v>64</v>
      </c>
      <c r="AF73" s="80">
        <v>23</v>
      </c>
      <c r="AG73" s="80">
        <v>28</v>
      </c>
      <c r="AH73" s="30">
        <f t="shared" ref="AH73:AI84" si="34">+AVERAGE(AB73,AD73,AF73)</f>
        <v>52.666666666666664</v>
      </c>
      <c r="AI73" s="30">
        <f t="shared" si="34"/>
        <v>42</v>
      </c>
      <c r="AJ73" s="30">
        <f t="shared" ref="AJ73:AJ84" si="35">SUM(AH73:AI73)</f>
        <v>94.666666666666657</v>
      </c>
      <c r="AK73" s="34">
        <f t="shared" ref="AK73:AK84" si="36">AH73*V73</f>
        <v>190.09375</v>
      </c>
      <c r="AL73" s="34">
        <f t="shared" ref="AL73:AL84" si="37">AI73*Z73</f>
        <v>125.34375</v>
      </c>
      <c r="AM73" s="25">
        <f t="shared" ref="AM73:AM84" si="38">SUM(AK73:AL73)</f>
        <v>315.4375</v>
      </c>
      <c r="AN73" s="25">
        <v>73.399999999999991</v>
      </c>
      <c r="AO73" s="25">
        <v>55.200000000000053</v>
      </c>
      <c r="AP73" s="60">
        <f>SUM(AN73:AO73)</f>
        <v>128.60000000000005</v>
      </c>
      <c r="AQ73" s="25">
        <f t="shared" ref="AQ73:AQ84" si="39">J73/(AN73/60)</f>
        <v>12.335368937329703</v>
      </c>
      <c r="AR73" s="25">
        <f t="shared" ref="AR73:AR84" si="40">K73/(AO73/60)</f>
        <v>17.589666304347809</v>
      </c>
      <c r="AS73" s="25">
        <f t="shared" ref="AS73:AS84" si="41">L73/(AP73/60)</f>
        <v>14.590712752721615</v>
      </c>
      <c r="AT73" s="40">
        <f t="shared" ref="AT73:AT84" si="42">AM73/(AA73*L73)</f>
        <v>3.0594588408258359</v>
      </c>
      <c r="AU73" s="40">
        <f t="shared" ref="AU73:AU84" si="43">R73/O73</f>
        <v>2.5466813975980904</v>
      </c>
      <c r="AV73" s="42">
        <v>1446.5640010937507</v>
      </c>
      <c r="AW73" s="42">
        <v>594.54485968750089</v>
      </c>
      <c r="AX73" s="42">
        <v>7.6097399367088645</v>
      </c>
      <c r="AY73" s="42">
        <v>4.7433147619047693</v>
      </c>
      <c r="AZ73" s="42">
        <v>12.597108944652275</v>
      </c>
      <c r="BA73" s="42">
        <v>7.7456390680966143</v>
      </c>
      <c r="BB73" s="42">
        <v>95.860723023192875</v>
      </c>
      <c r="BC73" s="42">
        <v>36.74000413208897</v>
      </c>
      <c r="BD73" s="42">
        <v>1.3277310924369743</v>
      </c>
      <c r="BE73" s="42">
        <v>1.6363636363636347</v>
      </c>
      <c r="BF73" s="42">
        <v>17.344444444444402</v>
      </c>
      <c r="BG73" s="42">
        <v>12.677777777777806</v>
      </c>
      <c r="BH73" s="42">
        <v>1040.6666666666642</v>
      </c>
      <c r="BI73" s="42">
        <v>760.66666666666833</v>
      </c>
      <c r="BJ73" s="42">
        <v>9.1833333333333833</v>
      </c>
      <c r="BK73" s="42">
        <v>4.1388888888890127</v>
      </c>
      <c r="BL73" s="42">
        <v>26.527777777777786</v>
      </c>
      <c r="BM73" s="42">
        <v>16.816666666666819</v>
      </c>
      <c r="BN73" s="42">
        <v>42</v>
      </c>
      <c r="BO73" s="42">
        <v>43</v>
      </c>
      <c r="BP73" s="42">
        <v>359.29209523809527</v>
      </c>
      <c r="BQ73" s="42">
        <v>376.33704651162793</v>
      </c>
      <c r="BR73" s="42">
        <v>24.777777777777722</v>
      </c>
      <c r="BS73" s="42">
        <v>17.689922480620194</v>
      </c>
      <c r="BT73" s="78">
        <v>118.38020833333334</v>
      </c>
      <c r="BU73" s="78">
        <v>76.598958333333343</v>
      </c>
    </row>
    <row r="74" spans="1:73" ht="15.75" x14ac:dyDescent="0.25">
      <c r="A74" s="61"/>
      <c r="C74" s="5">
        <v>59</v>
      </c>
      <c r="D74" s="88" t="s">
        <v>76</v>
      </c>
      <c r="E74" s="15" t="s">
        <v>130</v>
      </c>
      <c r="F74" s="54" t="s">
        <v>93</v>
      </c>
      <c r="G74" s="5" t="s">
        <v>41</v>
      </c>
      <c r="H74" s="22">
        <v>8</v>
      </c>
      <c r="I74" s="22">
        <v>4</v>
      </c>
      <c r="J74" s="40">
        <v>10.470611</v>
      </c>
      <c r="K74" s="40">
        <v>11.28004</v>
      </c>
      <c r="L74" s="41">
        <f t="shared" si="29"/>
        <v>21.750650999999998</v>
      </c>
      <c r="M74" s="2">
        <v>13</v>
      </c>
      <c r="N74" s="25">
        <v>59</v>
      </c>
      <c r="O74" s="42">
        <f t="shared" si="30"/>
        <v>1283.2884089999998</v>
      </c>
      <c r="P74" s="51">
        <v>0.93023255813953487</v>
      </c>
      <c r="Q74" s="51">
        <v>6.9767441860465115E-2</v>
      </c>
      <c r="R74" s="42">
        <v>2315.3684911050514</v>
      </c>
      <c r="S74" s="2">
        <v>2</v>
      </c>
      <c r="T74" s="2">
        <v>3</v>
      </c>
      <c r="U74" s="2">
        <v>10</v>
      </c>
      <c r="V74" s="27">
        <f t="shared" si="31"/>
        <v>5.453125</v>
      </c>
      <c r="W74" s="2">
        <v>0</v>
      </c>
      <c r="X74" s="2">
        <v>3</v>
      </c>
      <c r="Y74" s="2">
        <v>9</v>
      </c>
      <c r="Z74" s="27">
        <f t="shared" si="32"/>
        <v>4.6171875</v>
      </c>
      <c r="AA74" s="27">
        <f t="shared" si="33"/>
        <v>5.03515625</v>
      </c>
      <c r="AB74" s="80">
        <v>11</v>
      </c>
      <c r="AC74" s="80">
        <v>29</v>
      </c>
      <c r="AD74" s="80">
        <v>21</v>
      </c>
      <c r="AE74" s="80">
        <v>31</v>
      </c>
      <c r="AF74" s="80">
        <v>10</v>
      </c>
      <c r="AG74" s="80">
        <v>35</v>
      </c>
      <c r="AH74" s="30">
        <f t="shared" si="34"/>
        <v>14</v>
      </c>
      <c r="AI74" s="30">
        <f t="shared" si="34"/>
        <v>31.666666666666668</v>
      </c>
      <c r="AJ74" s="30">
        <f t="shared" si="35"/>
        <v>45.666666666666671</v>
      </c>
      <c r="AK74" s="34">
        <f t="shared" si="36"/>
        <v>76.34375</v>
      </c>
      <c r="AL74" s="34">
        <f t="shared" si="37"/>
        <v>146.2109375</v>
      </c>
      <c r="AM74" s="25">
        <f t="shared" si="38"/>
        <v>222.5546875</v>
      </c>
      <c r="AN74" s="25">
        <v>41.794444444444444</v>
      </c>
      <c r="AO74" s="25">
        <v>42.277777777777771</v>
      </c>
      <c r="AP74" s="60">
        <f t="shared" ref="AP74:AP84" si="44">SUM(AN74:AO74)</f>
        <v>84.072222222222223</v>
      </c>
      <c r="AQ74" s="25">
        <f t="shared" si="39"/>
        <v>15.031582985511099</v>
      </c>
      <c r="AR74" s="25">
        <f t="shared" si="40"/>
        <v>16.0084667542707</v>
      </c>
      <c r="AS74" s="25">
        <f t="shared" si="41"/>
        <v>15.522832934646136</v>
      </c>
      <c r="AT74" s="40">
        <f t="shared" si="42"/>
        <v>2.0321302180352219</v>
      </c>
      <c r="AU74" s="40">
        <f t="shared" si="43"/>
        <v>1.804246399224706</v>
      </c>
      <c r="AV74" s="42">
        <v>136.71078895833395</v>
      </c>
      <c r="AW74" s="42">
        <v>487.10452398437553</v>
      </c>
      <c r="AX74" s="42">
        <v>2.3503287500000103</v>
      </c>
      <c r="AY74" s="42">
        <v>3.3315190526315828</v>
      </c>
      <c r="AZ74" s="42">
        <v>5.5552313677460345</v>
      </c>
      <c r="BA74" s="42">
        <v>12.96191658008305</v>
      </c>
      <c r="BB74" s="42">
        <v>13.056619996515385</v>
      </c>
      <c r="BC74" s="42">
        <v>43.182872045167883</v>
      </c>
      <c r="BD74" s="42">
        <v>2.6666666666666599</v>
      </c>
      <c r="BE74" s="42">
        <v>1.792452830188678</v>
      </c>
      <c r="BF74" s="42">
        <v>1.7111111111111033</v>
      </c>
      <c r="BG74" s="42">
        <v>2.8222222222222193</v>
      </c>
      <c r="BH74" s="42">
        <v>102.6666666666662</v>
      </c>
      <c r="BI74" s="42">
        <v>169.33333333333314</v>
      </c>
      <c r="BJ74" s="42">
        <v>1.7555555555555191</v>
      </c>
      <c r="BK74" s="42">
        <v>1.8250000000000055</v>
      </c>
      <c r="BL74" s="42">
        <v>3.4666666666666224</v>
      </c>
      <c r="BM74" s="42">
        <v>4.6472222222222248</v>
      </c>
      <c r="BN74" s="42">
        <v>24</v>
      </c>
      <c r="BO74" s="42">
        <v>26</v>
      </c>
      <c r="BP74" s="42">
        <v>436.27545833333329</v>
      </c>
      <c r="BQ74" s="42">
        <v>433.84769230769228</v>
      </c>
      <c r="BR74" s="42">
        <v>4.2777777777777581</v>
      </c>
      <c r="BS74" s="42">
        <v>6.5128205128205057</v>
      </c>
      <c r="BT74" s="78">
        <v>27.703125</v>
      </c>
      <c r="BU74" s="78">
        <v>123.89453125</v>
      </c>
    </row>
    <row r="75" spans="1:73" ht="15.75" x14ac:dyDescent="0.25">
      <c r="A75" s="61"/>
      <c r="C75" s="5">
        <v>60</v>
      </c>
      <c r="D75" s="54" t="s">
        <v>77</v>
      </c>
      <c r="E75" s="15" t="s">
        <v>130</v>
      </c>
      <c r="F75" s="54" t="s">
        <v>94</v>
      </c>
      <c r="G75" s="5" t="s">
        <v>41</v>
      </c>
      <c r="H75" s="22">
        <v>8</v>
      </c>
      <c r="I75" s="22">
        <v>4</v>
      </c>
      <c r="J75" s="40">
        <v>12.310672</v>
      </c>
      <c r="K75" s="40">
        <v>11.501244</v>
      </c>
      <c r="L75" s="41">
        <f t="shared" si="29"/>
        <v>23.811916</v>
      </c>
      <c r="M75" s="2">
        <v>16</v>
      </c>
      <c r="N75" s="25">
        <v>105</v>
      </c>
      <c r="O75" s="42">
        <f t="shared" si="30"/>
        <v>2500.2511800000002</v>
      </c>
      <c r="P75" s="51">
        <v>0.97109826589595372</v>
      </c>
      <c r="Q75" s="51">
        <v>2.8901734104046242E-2</v>
      </c>
      <c r="R75" s="42">
        <v>5206.9383196987401</v>
      </c>
      <c r="S75" s="2">
        <v>7</v>
      </c>
      <c r="T75" s="2">
        <v>7</v>
      </c>
      <c r="U75" s="2">
        <v>8</v>
      </c>
      <c r="V75" s="27">
        <f t="shared" si="31"/>
        <v>7.3828124999999991</v>
      </c>
      <c r="W75" s="2">
        <v>2</v>
      </c>
      <c r="X75" s="2">
        <v>7</v>
      </c>
      <c r="Y75" s="2">
        <v>8</v>
      </c>
      <c r="Z75" s="27">
        <f t="shared" si="32"/>
        <v>6.25</v>
      </c>
      <c r="AA75" s="27">
        <f t="shared" si="33"/>
        <v>6.81640625</v>
      </c>
      <c r="AB75" s="80">
        <v>50</v>
      </c>
      <c r="AC75" s="80">
        <v>19</v>
      </c>
      <c r="AD75" s="80">
        <v>49</v>
      </c>
      <c r="AE75" s="80">
        <v>8</v>
      </c>
      <c r="AF75" s="80">
        <v>45</v>
      </c>
      <c r="AG75" s="80">
        <v>2</v>
      </c>
      <c r="AH75" s="30">
        <f t="shared" si="34"/>
        <v>48</v>
      </c>
      <c r="AI75" s="30">
        <f t="shared" si="34"/>
        <v>9.6666666666666661</v>
      </c>
      <c r="AJ75" s="30">
        <f t="shared" si="35"/>
        <v>57.666666666666664</v>
      </c>
      <c r="AK75" s="34">
        <f t="shared" si="36"/>
        <v>354.37499999999994</v>
      </c>
      <c r="AL75" s="34">
        <f t="shared" si="37"/>
        <v>60.416666666666664</v>
      </c>
      <c r="AM75" s="25">
        <f t="shared" si="38"/>
        <v>414.79166666666663</v>
      </c>
      <c r="AN75" s="25">
        <v>47.15555555555553</v>
      </c>
      <c r="AO75" s="25">
        <v>32.31</v>
      </c>
      <c r="AP75" s="60">
        <f t="shared" si="44"/>
        <v>79.46555555555554</v>
      </c>
      <c r="AQ75" s="25">
        <f t="shared" si="39"/>
        <v>15.66390876531575</v>
      </c>
      <c r="AR75" s="25">
        <f t="shared" si="40"/>
        <v>21.357927576601668</v>
      </c>
      <c r="AS75" s="25">
        <f t="shared" si="41"/>
        <v>17.979047022469558</v>
      </c>
      <c r="AT75" s="40">
        <f t="shared" si="42"/>
        <v>2.5555254762013746</v>
      </c>
      <c r="AU75" s="40">
        <f t="shared" si="43"/>
        <v>2.0825660882994721</v>
      </c>
      <c r="AV75" s="42">
        <v>2132.7892031249999</v>
      </c>
      <c r="AW75" s="42">
        <v>241.93529166666659</v>
      </c>
      <c r="AX75" s="42">
        <v>6.0184527777777781</v>
      </c>
      <c r="AY75" s="42">
        <v>4.0044462068965503</v>
      </c>
      <c r="AZ75" s="42">
        <v>28.785999659482435</v>
      </c>
      <c r="BA75" s="42">
        <v>5.2530549448969754</v>
      </c>
      <c r="BB75" s="42">
        <v>173.24717961172223</v>
      </c>
      <c r="BC75" s="42">
        <v>21.035575948711859</v>
      </c>
      <c r="BD75" s="42">
        <v>1.2521739130434781</v>
      </c>
      <c r="BE75" s="42">
        <v>2.2307692307692313</v>
      </c>
      <c r="BF75" s="42">
        <v>8.5388888888888879</v>
      </c>
      <c r="BG75" s="42">
        <v>1.338888888888889</v>
      </c>
      <c r="BH75" s="42">
        <v>512.33333333333326</v>
      </c>
      <c r="BI75" s="42">
        <v>80.333333333333343</v>
      </c>
      <c r="BJ75" s="42">
        <v>2.1305555555555555</v>
      </c>
      <c r="BK75" s="42">
        <v>1.75</v>
      </c>
      <c r="BL75" s="42">
        <v>10.669444444444444</v>
      </c>
      <c r="BM75" s="42">
        <v>3.0888888888888895</v>
      </c>
      <c r="BN75" s="42">
        <v>26</v>
      </c>
      <c r="BO75" s="42">
        <v>47</v>
      </c>
      <c r="BP75" s="42">
        <v>473.48738461538466</v>
      </c>
      <c r="BQ75" s="42">
        <v>244.70731914893616</v>
      </c>
      <c r="BR75" s="42">
        <v>19.705128205128201</v>
      </c>
      <c r="BS75" s="42">
        <v>1.7092198581560285</v>
      </c>
      <c r="BT75" s="78">
        <v>239.58333333333334</v>
      </c>
      <c r="BU75" s="78">
        <v>40.625</v>
      </c>
    </row>
    <row r="76" spans="1:73" ht="15.75" x14ac:dyDescent="0.25">
      <c r="A76" s="61"/>
      <c r="C76" s="5">
        <v>61</v>
      </c>
      <c r="D76" s="54" t="s">
        <v>164</v>
      </c>
      <c r="E76" s="15" t="s">
        <v>130</v>
      </c>
      <c r="F76" s="54" t="s">
        <v>92</v>
      </c>
      <c r="G76" s="5" t="s">
        <v>41</v>
      </c>
      <c r="H76" s="22">
        <v>8</v>
      </c>
      <c r="I76" s="22">
        <v>4</v>
      </c>
      <c r="J76" s="40">
        <v>6.901529</v>
      </c>
      <c r="K76" s="40">
        <v>7.9954939999999999</v>
      </c>
      <c r="L76" s="41">
        <f t="shared" si="29"/>
        <v>14.897023000000001</v>
      </c>
      <c r="M76" s="2">
        <v>15</v>
      </c>
      <c r="N76" s="25">
        <v>85</v>
      </c>
      <c r="O76" s="42">
        <f t="shared" si="30"/>
        <v>1266.2469550000001</v>
      </c>
      <c r="P76" s="51">
        <v>0.85106382978723405</v>
      </c>
      <c r="Q76" s="51">
        <v>0.14893617021276595</v>
      </c>
      <c r="R76" s="42">
        <v>2387.3907284768216</v>
      </c>
      <c r="S76" s="2">
        <v>0</v>
      </c>
      <c r="T76" s="2">
        <v>5</v>
      </c>
      <c r="U76" s="2">
        <v>9</v>
      </c>
      <c r="V76" s="27">
        <f t="shared" si="31"/>
        <v>5.3984375</v>
      </c>
      <c r="W76" s="2">
        <v>0</v>
      </c>
      <c r="X76" s="2">
        <v>5</v>
      </c>
      <c r="Y76" s="2">
        <v>8</v>
      </c>
      <c r="Z76" s="27">
        <f t="shared" si="32"/>
        <v>5.015625</v>
      </c>
      <c r="AA76" s="27">
        <f t="shared" si="33"/>
        <v>5.20703125</v>
      </c>
      <c r="AB76" s="80">
        <v>25</v>
      </c>
      <c r="AC76" s="80">
        <v>14</v>
      </c>
      <c r="AD76" s="80">
        <v>15</v>
      </c>
      <c r="AE76" s="80">
        <v>16</v>
      </c>
      <c r="AF76" s="80">
        <v>6</v>
      </c>
      <c r="AG76" s="80">
        <v>20</v>
      </c>
      <c r="AH76" s="30">
        <f t="shared" si="34"/>
        <v>15.333333333333334</v>
      </c>
      <c r="AI76" s="30">
        <f t="shared" si="34"/>
        <v>16.666666666666668</v>
      </c>
      <c r="AJ76" s="30">
        <f t="shared" si="35"/>
        <v>32</v>
      </c>
      <c r="AK76" s="34">
        <f t="shared" si="36"/>
        <v>82.776041666666671</v>
      </c>
      <c r="AL76" s="34">
        <f t="shared" si="37"/>
        <v>83.59375</v>
      </c>
      <c r="AM76" s="25">
        <f t="shared" si="38"/>
        <v>166.36979166666669</v>
      </c>
      <c r="AN76" s="25">
        <v>37.638888888888893</v>
      </c>
      <c r="AO76" s="25">
        <v>46.722222222222207</v>
      </c>
      <c r="AP76" s="60">
        <f t="shared" si="44"/>
        <v>84.3611111111111</v>
      </c>
      <c r="AQ76" s="25">
        <f t="shared" si="39"/>
        <v>11.001699365313652</v>
      </c>
      <c r="AR76" s="25">
        <f t="shared" si="40"/>
        <v>10.267697407847804</v>
      </c>
      <c r="AS76" s="25">
        <f t="shared" si="41"/>
        <v>10.595182640763914</v>
      </c>
      <c r="AT76" s="40">
        <f t="shared" si="42"/>
        <v>2.1447901199411947</v>
      </c>
      <c r="AU76" s="40">
        <f t="shared" si="43"/>
        <v>1.8854068861131605</v>
      </c>
      <c r="AV76" s="42">
        <v>203.24984026041619</v>
      </c>
      <c r="AW76" s="42">
        <v>240.10733124999985</v>
      </c>
      <c r="AX76" s="42">
        <v>2.4554186956521682</v>
      </c>
      <c r="AY76" s="42">
        <v>2.8723119999999982</v>
      </c>
      <c r="AZ76" s="42">
        <v>11.993870005714193</v>
      </c>
      <c r="BA76" s="42">
        <v>10.455107589349701</v>
      </c>
      <c r="BB76" s="42">
        <v>29.449972645252405</v>
      </c>
      <c r="BC76" s="42">
        <v>30.0303309901802</v>
      </c>
      <c r="BD76" s="42">
        <v>1.5862068965517246</v>
      </c>
      <c r="BE76" s="42">
        <v>1.4285714285714288</v>
      </c>
      <c r="BF76" s="42">
        <v>6.55</v>
      </c>
      <c r="BG76" s="42">
        <v>5.166666666666667</v>
      </c>
      <c r="BH76" s="42">
        <v>393</v>
      </c>
      <c r="BI76" s="42">
        <v>310</v>
      </c>
      <c r="BJ76" s="42">
        <v>1.9388888888888887</v>
      </c>
      <c r="BK76" s="42">
        <v>1.1944444444444444</v>
      </c>
      <c r="BL76" s="42">
        <v>8.4888888888888889</v>
      </c>
      <c r="BM76" s="42">
        <v>6.3611111111111107</v>
      </c>
      <c r="BN76" s="42">
        <v>24</v>
      </c>
      <c r="BO76" s="42">
        <v>27</v>
      </c>
      <c r="BP76" s="42">
        <v>287.56370833333335</v>
      </c>
      <c r="BQ76" s="42">
        <v>296.12940740740737</v>
      </c>
      <c r="BR76" s="42">
        <v>16.375</v>
      </c>
      <c r="BS76" s="42">
        <v>11.481481481481481</v>
      </c>
      <c r="BT76" s="78">
        <v>58.515625</v>
      </c>
      <c r="BU76" s="78">
        <v>65.203125</v>
      </c>
    </row>
    <row r="77" spans="1:73" ht="15.75" x14ac:dyDescent="0.25">
      <c r="A77" s="61"/>
      <c r="C77" s="5">
        <v>62</v>
      </c>
      <c r="D77" s="55" t="s">
        <v>78</v>
      </c>
      <c r="E77" s="15" t="s">
        <v>130</v>
      </c>
      <c r="F77" s="54" t="s">
        <v>95</v>
      </c>
      <c r="G77" s="5" t="s">
        <v>41</v>
      </c>
      <c r="H77" s="22">
        <v>9</v>
      </c>
      <c r="I77" s="22">
        <v>9</v>
      </c>
      <c r="J77" s="40">
        <v>16.848063</v>
      </c>
      <c r="K77" s="40">
        <v>16.870113</v>
      </c>
      <c r="L77" s="41">
        <f t="shared" si="29"/>
        <v>33.718176</v>
      </c>
      <c r="M77" s="2">
        <v>12</v>
      </c>
      <c r="N77" s="25">
        <v>102</v>
      </c>
      <c r="O77" s="42">
        <f t="shared" si="30"/>
        <v>3439.253952</v>
      </c>
      <c r="P77" s="51">
        <v>0.62659846547314579</v>
      </c>
      <c r="Q77" s="51">
        <v>0.37340153452685421</v>
      </c>
      <c r="R77" s="42">
        <v>11312.801324503311</v>
      </c>
      <c r="S77" s="2">
        <v>5</v>
      </c>
      <c r="T77" s="2">
        <v>6</v>
      </c>
      <c r="U77" s="2">
        <v>6</v>
      </c>
      <c r="V77" s="27">
        <f t="shared" si="31"/>
        <v>5.7734375</v>
      </c>
      <c r="W77" s="2">
        <v>5</v>
      </c>
      <c r="X77" s="2">
        <v>6</v>
      </c>
      <c r="Y77" s="2">
        <v>9</v>
      </c>
      <c r="Z77" s="27">
        <f t="shared" si="32"/>
        <v>6.9218749999999991</v>
      </c>
      <c r="AA77" s="27">
        <f t="shared" si="33"/>
        <v>6.34765625</v>
      </c>
      <c r="AB77" s="80">
        <v>49</v>
      </c>
      <c r="AC77" s="80">
        <v>100</v>
      </c>
      <c r="AD77" s="80">
        <v>52</v>
      </c>
      <c r="AE77" s="80">
        <v>82</v>
      </c>
      <c r="AF77" s="80">
        <v>51</v>
      </c>
      <c r="AG77" s="80">
        <v>57</v>
      </c>
      <c r="AH77" s="30">
        <f t="shared" si="34"/>
        <v>50.666666666666664</v>
      </c>
      <c r="AI77" s="30">
        <f t="shared" si="34"/>
        <v>79.666666666666671</v>
      </c>
      <c r="AJ77" s="30">
        <f t="shared" si="35"/>
        <v>130.33333333333334</v>
      </c>
      <c r="AK77" s="34">
        <f t="shared" si="36"/>
        <v>292.52083333333331</v>
      </c>
      <c r="AL77" s="34">
        <f t="shared" si="37"/>
        <v>551.44270833333326</v>
      </c>
      <c r="AM77" s="25">
        <f t="shared" si="38"/>
        <v>843.96354166666652</v>
      </c>
      <c r="AN77" s="25">
        <v>51.038888888888884</v>
      </c>
      <c r="AO77" s="25">
        <v>59.133333333333326</v>
      </c>
      <c r="AP77" s="60">
        <f t="shared" si="44"/>
        <v>110.17222222222222</v>
      </c>
      <c r="AQ77" s="25">
        <f t="shared" si="39"/>
        <v>19.806147861108091</v>
      </c>
      <c r="AR77" s="25">
        <f t="shared" si="40"/>
        <v>17.117363810597521</v>
      </c>
      <c r="AS77" s="25">
        <f t="shared" si="41"/>
        <v>18.362982239927387</v>
      </c>
      <c r="AT77" s="40">
        <f t="shared" si="42"/>
        <v>3.9431764621169876</v>
      </c>
      <c r="AU77" s="40">
        <f t="shared" si="43"/>
        <v>3.2893184052095581</v>
      </c>
      <c r="AV77" s="42">
        <v>1621.6712993749993</v>
      </c>
      <c r="AW77" s="42">
        <v>5004.2435030208308</v>
      </c>
      <c r="AX77" s="42">
        <v>5.5437805263157873</v>
      </c>
      <c r="AY77" s="42">
        <v>9.0748203347280327</v>
      </c>
      <c r="AZ77" s="42">
        <v>17.362282734420766</v>
      </c>
      <c r="BA77" s="42">
        <v>32.687552735025136</v>
      </c>
      <c r="BB77" s="42">
        <v>96.252684915470653</v>
      </c>
      <c r="BC77" s="42">
        <v>296.63366825230105</v>
      </c>
      <c r="BD77" s="42">
        <v>1.7471264367816097</v>
      </c>
      <c r="BE77" s="42">
        <v>1.5031446540880502</v>
      </c>
      <c r="BF77" s="42">
        <v>9.2888888888887777</v>
      </c>
      <c r="BG77" s="42">
        <v>11.822222222222241</v>
      </c>
      <c r="BH77" s="42">
        <v>557.33333333332666</v>
      </c>
      <c r="BI77" s="42">
        <v>709.33333333333439</v>
      </c>
      <c r="BJ77" s="42">
        <v>1.7500000000000737</v>
      </c>
      <c r="BK77" s="42">
        <v>7.3333333333334263</v>
      </c>
      <c r="BL77" s="42">
        <v>11.038888888888852</v>
      </c>
      <c r="BM77" s="42">
        <v>19.155555555555669</v>
      </c>
      <c r="BN77" s="42">
        <v>24</v>
      </c>
      <c r="BO77" s="42">
        <v>27</v>
      </c>
      <c r="BP77" s="42">
        <v>702.00262499999997</v>
      </c>
      <c r="BQ77" s="42">
        <v>624.81899999999996</v>
      </c>
      <c r="BR77" s="42">
        <v>23.222222222221944</v>
      </c>
      <c r="BS77" s="42">
        <v>26.271604938271643</v>
      </c>
      <c r="BT77" s="78">
        <v>200.73437499999991</v>
      </c>
      <c r="BU77" s="78">
        <v>392.23958333333326</v>
      </c>
    </row>
    <row r="78" spans="1:73" ht="15.75" x14ac:dyDescent="0.25">
      <c r="A78" s="61"/>
      <c r="C78" s="5">
        <v>63</v>
      </c>
      <c r="D78" s="55" t="s">
        <v>79</v>
      </c>
      <c r="E78" s="15" t="s">
        <v>130</v>
      </c>
      <c r="F78" s="54" t="s">
        <v>96</v>
      </c>
      <c r="G78" s="5" t="s">
        <v>41</v>
      </c>
      <c r="H78" s="22">
        <v>8</v>
      </c>
      <c r="I78" s="22">
        <v>8</v>
      </c>
      <c r="J78" s="40">
        <v>36.726635000000002</v>
      </c>
      <c r="K78" s="40">
        <v>36.514740000000003</v>
      </c>
      <c r="L78" s="41">
        <f t="shared" si="29"/>
        <v>73.241375000000005</v>
      </c>
      <c r="M78" s="2">
        <v>16</v>
      </c>
      <c r="N78" s="25">
        <v>51</v>
      </c>
      <c r="O78" s="42">
        <f t="shared" si="30"/>
        <v>3735.3101250000004</v>
      </c>
      <c r="P78" s="51">
        <v>0.99137931034482762</v>
      </c>
      <c r="Q78" s="51">
        <v>8.6206896551724137E-3</v>
      </c>
      <c r="R78" s="42">
        <v>1642.9492273730687</v>
      </c>
      <c r="S78" s="2">
        <v>9</v>
      </c>
      <c r="T78" s="2">
        <v>11</v>
      </c>
      <c r="U78" s="2">
        <v>9</v>
      </c>
      <c r="V78" s="27">
        <f t="shared" si="31"/>
        <v>9.78125</v>
      </c>
      <c r="W78" s="2">
        <v>2</v>
      </c>
      <c r="X78" s="2">
        <v>6</v>
      </c>
      <c r="Y78" s="2">
        <v>8</v>
      </c>
      <c r="Z78" s="27">
        <f t="shared" si="32"/>
        <v>5.859375</v>
      </c>
      <c r="AA78" s="27">
        <f t="shared" si="33"/>
        <v>7.8203125</v>
      </c>
      <c r="AB78" s="80">
        <v>18</v>
      </c>
      <c r="AC78" s="80">
        <v>26</v>
      </c>
      <c r="AD78" s="80">
        <v>4</v>
      </c>
      <c r="AE78" s="80">
        <v>32</v>
      </c>
      <c r="AF78" s="80">
        <v>8</v>
      </c>
      <c r="AG78" s="80">
        <v>28</v>
      </c>
      <c r="AH78" s="30">
        <f t="shared" si="34"/>
        <v>10</v>
      </c>
      <c r="AI78" s="30">
        <f t="shared" si="34"/>
        <v>28.666666666666668</v>
      </c>
      <c r="AJ78" s="30">
        <f t="shared" si="35"/>
        <v>38.666666666666671</v>
      </c>
      <c r="AK78" s="34">
        <f t="shared" si="36"/>
        <v>97.8125</v>
      </c>
      <c r="AL78" s="34">
        <f t="shared" si="37"/>
        <v>167.96875</v>
      </c>
      <c r="AM78" s="25">
        <f t="shared" si="38"/>
        <v>265.78125</v>
      </c>
      <c r="AN78" s="25">
        <v>60.35</v>
      </c>
      <c r="AO78" s="25">
        <v>69.627777777777808</v>
      </c>
      <c r="AP78" s="60">
        <f t="shared" si="44"/>
        <v>129.97777777777782</v>
      </c>
      <c r="AQ78" s="25">
        <f t="shared" si="39"/>
        <v>36.513638773819387</v>
      </c>
      <c r="AR78" s="25">
        <f t="shared" si="40"/>
        <v>31.465666001755356</v>
      </c>
      <c r="AS78" s="25">
        <f t="shared" si="41"/>
        <v>33.809490938621984</v>
      </c>
      <c r="AT78" s="40">
        <f t="shared" si="42"/>
        <v>0.46402752523439089</v>
      </c>
      <c r="AU78" s="40">
        <f t="shared" si="43"/>
        <v>0.43984279012791971</v>
      </c>
      <c r="AV78" s="42">
        <v>1698.6517285205557</v>
      </c>
      <c r="AW78" s="42">
        <v>3169.3738338242283</v>
      </c>
      <c r="AX78" s="42">
        <v>17.366407448133476</v>
      </c>
      <c r="AY78" s="42">
        <v>18.86883026648843</v>
      </c>
      <c r="AZ78" s="42">
        <v>2.6632578781039973</v>
      </c>
      <c r="BA78" s="42">
        <v>4.60002590734591</v>
      </c>
      <c r="BB78" s="42">
        <v>46.251221450605414</v>
      </c>
      <c r="BC78" s="42">
        <v>86.7971080671594</v>
      </c>
      <c r="BD78" s="42">
        <v>1.8749999999999873</v>
      </c>
      <c r="BE78" s="42">
        <v>1.719999999999994</v>
      </c>
      <c r="BF78" s="42">
        <v>3.7611111111110773</v>
      </c>
      <c r="BG78" s="42">
        <v>3.6611111111111949</v>
      </c>
      <c r="BH78" s="42">
        <v>225.66666666666464</v>
      </c>
      <c r="BI78" s="42">
        <v>219.66666666667169</v>
      </c>
      <c r="BJ78" s="42">
        <v>0</v>
      </c>
      <c r="BK78" s="42">
        <v>0.29166666666665897</v>
      </c>
      <c r="BL78" s="42">
        <v>3.7611111111110773</v>
      </c>
      <c r="BM78" s="42">
        <v>3.9527777777778539</v>
      </c>
      <c r="BN78" s="42">
        <v>39</v>
      </c>
      <c r="BO78" s="42">
        <v>41</v>
      </c>
      <c r="BP78" s="42">
        <v>941.70858974358987</v>
      </c>
      <c r="BQ78" s="42">
        <v>890.60341463414636</v>
      </c>
      <c r="BR78" s="42">
        <v>5.7863247863247347</v>
      </c>
      <c r="BS78" s="42">
        <v>5.3577235772358947</v>
      </c>
      <c r="BT78" s="78">
        <v>31.25</v>
      </c>
      <c r="BU78" s="78">
        <v>97.65625</v>
      </c>
    </row>
    <row r="79" spans="1:73" ht="15.75" x14ac:dyDescent="0.25">
      <c r="A79" s="61"/>
      <c r="C79" s="2">
        <v>65</v>
      </c>
      <c r="D79" s="54" t="s">
        <v>74</v>
      </c>
      <c r="E79" s="15" t="s">
        <v>130</v>
      </c>
      <c r="F79" s="54" t="s">
        <v>91</v>
      </c>
      <c r="G79" s="5" t="s">
        <v>41</v>
      </c>
      <c r="H79" s="22">
        <v>8</v>
      </c>
      <c r="I79" s="22">
        <v>4</v>
      </c>
      <c r="J79" s="40">
        <v>14.377668</v>
      </c>
      <c r="K79" s="40">
        <v>15.57396</v>
      </c>
      <c r="L79" s="41">
        <f t="shared" si="29"/>
        <v>29.951627999999999</v>
      </c>
      <c r="M79" s="65">
        <v>2</v>
      </c>
      <c r="N79" s="25">
        <v>2</v>
      </c>
      <c r="O79" s="42">
        <f t="shared" si="30"/>
        <v>59.903255999999999</v>
      </c>
      <c r="P79" s="51">
        <v>0.95</v>
      </c>
      <c r="Q79" s="51">
        <v>0.05</v>
      </c>
      <c r="R79" s="42">
        <v>93.233346318659912</v>
      </c>
      <c r="S79" s="2">
        <v>0</v>
      </c>
      <c r="T79" s="2">
        <v>2</v>
      </c>
      <c r="U79" s="2">
        <v>0</v>
      </c>
      <c r="V79" s="27">
        <f t="shared" si="31"/>
        <v>0.78125</v>
      </c>
      <c r="W79" s="2">
        <v>0</v>
      </c>
      <c r="X79" s="2">
        <v>1</v>
      </c>
      <c r="Y79" s="2">
        <v>1</v>
      </c>
      <c r="Z79" s="27">
        <f t="shared" si="32"/>
        <v>0.7734375</v>
      </c>
      <c r="AA79" s="27">
        <f t="shared" si="33"/>
        <v>0.77734375</v>
      </c>
      <c r="AB79" s="80">
        <v>24</v>
      </c>
      <c r="AC79" s="80">
        <v>19</v>
      </c>
      <c r="AD79" s="80">
        <v>25</v>
      </c>
      <c r="AE79" s="80">
        <v>36</v>
      </c>
      <c r="AF79" s="80">
        <v>16</v>
      </c>
      <c r="AG79" s="80">
        <v>17</v>
      </c>
      <c r="AH79" s="30">
        <f t="shared" si="34"/>
        <v>21.666666666666668</v>
      </c>
      <c r="AI79" s="30">
        <f t="shared" si="34"/>
        <v>24</v>
      </c>
      <c r="AJ79" s="30">
        <f t="shared" si="35"/>
        <v>45.666666666666671</v>
      </c>
      <c r="AK79" s="34">
        <f t="shared" si="36"/>
        <v>16.927083333333336</v>
      </c>
      <c r="AL79" s="34">
        <f t="shared" si="37"/>
        <v>18.5625</v>
      </c>
      <c r="AM79" s="25">
        <f t="shared" si="38"/>
        <v>35.489583333333336</v>
      </c>
      <c r="AN79" s="25">
        <v>50</v>
      </c>
      <c r="AO79" s="25">
        <v>50</v>
      </c>
      <c r="AP79" s="60">
        <f t="shared" si="44"/>
        <v>100</v>
      </c>
      <c r="AQ79" s="25">
        <f t="shared" si="39"/>
        <v>17.253201600000001</v>
      </c>
      <c r="AR79" s="25">
        <f t="shared" si="40"/>
        <v>18.688751999999997</v>
      </c>
      <c r="AS79" s="25">
        <f t="shared" si="41"/>
        <v>17.970976799999999</v>
      </c>
      <c r="AT79" s="40">
        <f t="shared" si="42"/>
        <v>1.5242891429318746</v>
      </c>
      <c r="AU79" s="40">
        <f t="shared" si="43"/>
        <v>1.5563986424821368</v>
      </c>
      <c r="AV79" s="42">
        <v>66.158940104167499</v>
      </c>
      <c r="AW79" s="42">
        <v>126.31423664062601</v>
      </c>
      <c r="AX79" s="42">
        <v>3.9084666153846639</v>
      </c>
      <c r="AY79" s="42">
        <v>6.8048073611111652</v>
      </c>
      <c r="AZ79" s="42">
        <v>1.1773177217149078</v>
      </c>
      <c r="BA79" s="42">
        <v>1.1918933912762073</v>
      </c>
      <c r="BB79" s="42">
        <v>4.6015070110234495</v>
      </c>
      <c r="BC79" s="42">
        <v>8.1106049226160852</v>
      </c>
      <c r="BD79" s="42">
        <v>2.031249999999984</v>
      </c>
      <c r="BE79" s="42">
        <v>1.5319148936170126</v>
      </c>
      <c r="BF79" s="42">
        <v>11.027777777777681</v>
      </c>
      <c r="BG79" s="42">
        <v>5.6222222222220708</v>
      </c>
      <c r="BH79" s="42">
        <v>661.66666666666083</v>
      </c>
      <c r="BI79" s="42">
        <v>337.33333333332428</v>
      </c>
      <c r="BJ79" s="42">
        <v>10.574999999999722</v>
      </c>
      <c r="BK79" s="42">
        <v>7.1416666666665307</v>
      </c>
      <c r="BL79" s="42">
        <v>21.602777777777401</v>
      </c>
      <c r="BM79" s="42">
        <v>12.763888888888602</v>
      </c>
      <c r="BN79" s="42">
        <v>45</v>
      </c>
      <c r="BO79" s="42">
        <v>45</v>
      </c>
      <c r="BP79" s="42">
        <v>319.50373333333334</v>
      </c>
      <c r="BQ79" s="42">
        <v>346.08800000000002</v>
      </c>
      <c r="BR79" s="42">
        <v>14.703703703703574</v>
      </c>
      <c r="BS79" s="42">
        <v>7.4962962962960953</v>
      </c>
      <c r="BT79" s="78">
        <v>9.0234375</v>
      </c>
      <c r="BU79" s="78">
        <v>12.1171875</v>
      </c>
    </row>
    <row r="80" spans="1:73" ht="15.75" x14ac:dyDescent="0.25">
      <c r="A80" s="61"/>
      <c r="C80" s="86">
        <v>66</v>
      </c>
      <c r="D80" s="69" t="s">
        <v>75</v>
      </c>
      <c r="E80" s="12" t="s">
        <v>130</v>
      </c>
      <c r="F80" s="69" t="s">
        <v>91</v>
      </c>
      <c r="G80" s="5" t="s">
        <v>41</v>
      </c>
      <c r="H80" s="70">
        <v>8</v>
      </c>
      <c r="I80" s="22">
        <v>4</v>
      </c>
      <c r="J80" s="71">
        <v>12.49</v>
      </c>
      <c r="K80" s="71">
        <v>13.58</v>
      </c>
      <c r="L80" s="71">
        <f t="shared" si="29"/>
        <v>26.07</v>
      </c>
      <c r="M80" s="86">
        <v>1</v>
      </c>
      <c r="N80" s="67">
        <v>20</v>
      </c>
      <c r="O80" s="42">
        <f t="shared" si="30"/>
        <v>521.4</v>
      </c>
      <c r="P80" s="51">
        <v>0.98181818181818181</v>
      </c>
      <c r="Q80" s="51">
        <v>1.8181818181818181E-2</v>
      </c>
      <c r="R80" s="42">
        <v>758.29437735359056</v>
      </c>
      <c r="S80" s="2">
        <v>1</v>
      </c>
      <c r="T80" s="2">
        <v>1</v>
      </c>
      <c r="U80" s="2">
        <v>0</v>
      </c>
      <c r="V80" s="27">
        <f t="shared" si="31"/>
        <v>0.6171875</v>
      </c>
      <c r="W80" s="2">
        <v>1</v>
      </c>
      <c r="X80" s="2">
        <v>1</v>
      </c>
      <c r="Y80" s="2">
        <v>0</v>
      </c>
      <c r="Z80" s="27">
        <f t="shared" si="32"/>
        <v>0.6171875</v>
      </c>
      <c r="AA80" s="27">
        <f t="shared" si="33"/>
        <v>0.6171875</v>
      </c>
      <c r="AB80" s="80">
        <v>31</v>
      </c>
      <c r="AC80" s="80">
        <v>21</v>
      </c>
      <c r="AD80" s="80">
        <v>0</v>
      </c>
      <c r="AE80" s="80">
        <v>0</v>
      </c>
      <c r="AF80" s="80">
        <v>0</v>
      </c>
      <c r="AG80" s="80">
        <v>0</v>
      </c>
      <c r="AH80" s="68">
        <f t="shared" si="34"/>
        <v>10.333333333333334</v>
      </c>
      <c r="AI80" s="68">
        <f t="shared" si="34"/>
        <v>7</v>
      </c>
      <c r="AJ80" s="68">
        <f t="shared" si="35"/>
        <v>17.333333333333336</v>
      </c>
      <c r="AK80" s="34">
        <f t="shared" si="36"/>
        <v>6.377604166666667</v>
      </c>
      <c r="AL80" s="34">
        <f t="shared" si="37"/>
        <v>4.3203125</v>
      </c>
      <c r="AM80" s="67">
        <f t="shared" si="38"/>
        <v>10.697916666666668</v>
      </c>
      <c r="AN80" s="25">
        <v>57.266666666666673</v>
      </c>
      <c r="AO80" s="25">
        <v>51.600000000000072</v>
      </c>
      <c r="AP80" s="60">
        <f t="shared" si="44"/>
        <v>108.86666666666675</v>
      </c>
      <c r="AQ80" s="25">
        <f t="shared" si="39"/>
        <v>13.086146682188589</v>
      </c>
      <c r="AR80" s="25">
        <f t="shared" si="40"/>
        <v>15.790697674418583</v>
      </c>
      <c r="AS80" s="25">
        <f t="shared" si="41"/>
        <v>14.368034292712787</v>
      </c>
      <c r="AT80" s="40">
        <f t="shared" si="42"/>
        <v>0.66487661424370281</v>
      </c>
      <c r="AU80" s="40">
        <f t="shared" si="43"/>
        <v>1.4543428794660349</v>
      </c>
      <c r="AV80" s="42">
        <v>88</v>
      </c>
      <c r="AW80" s="42">
        <v>70</v>
      </c>
      <c r="AX80" s="42">
        <v>3.8260869565217392</v>
      </c>
      <c r="AY80" s="42">
        <v>5.384615384615385</v>
      </c>
      <c r="AZ80" s="42">
        <v>2.1196640530286679</v>
      </c>
      <c r="BA80" s="42">
        <v>1.2649437069463096</v>
      </c>
      <c r="BB80" s="42">
        <v>8.1100189855009912</v>
      </c>
      <c r="BC80" s="42">
        <v>6.8112353450955139</v>
      </c>
      <c r="BD80" s="42">
        <v>1.6428571428571428</v>
      </c>
      <c r="BE80" s="42">
        <v>1.3</v>
      </c>
      <c r="BF80" s="42">
        <v>8.6333333333332778</v>
      </c>
      <c r="BG80" s="42">
        <v>20.583333333333407</v>
      </c>
      <c r="BH80" s="42">
        <v>517.9999999999967</v>
      </c>
      <c r="BI80" s="42">
        <v>1235.0000000000043</v>
      </c>
      <c r="BJ80" s="42">
        <v>8.5333333333333314</v>
      </c>
      <c r="BK80" s="42">
        <v>8.7999999999999368</v>
      </c>
      <c r="BL80" s="42">
        <v>17.166666666666607</v>
      </c>
      <c r="BM80" s="42">
        <v>29.383333333333344</v>
      </c>
      <c r="BN80" s="42">
        <v>41</v>
      </c>
      <c r="BO80" s="42">
        <v>43</v>
      </c>
      <c r="BP80" s="42">
        <v>304.63414634146341</v>
      </c>
      <c r="BQ80" s="42">
        <v>315.81395348837208</v>
      </c>
      <c r="BR80" s="42">
        <v>12.634146341463333</v>
      </c>
      <c r="BS80" s="42">
        <v>28.720930232558239</v>
      </c>
      <c r="BT80" s="78">
        <v>8</v>
      </c>
      <c r="BU80" s="78">
        <v>15</v>
      </c>
    </row>
    <row r="81" spans="1:73" ht="15.75" x14ac:dyDescent="0.25">
      <c r="A81" s="61"/>
      <c r="C81" s="2">
        <v>80</v>
      </c>
      <c r="D81" s="56" t="s">
        <v>80</v>
      </c>
      <c r="E81" s="15" t="s">
        <v>130</v>
      </c>
      <c r="F81" s="56" t="s">
        <v>97</v>
      </c>
      <c r="G81" s="5" t="s">
        <v>41</v>
      </c>
      <c r="H81" s="22">
        <v>8</v>
      </c>
      <c r="I81" s="22">
        <v>8</v>
      </c>
      <c r="J81" s="40">
        <v>15.064133999999999</v>
      </c>
      <c r="K81" s="40">
        <v>15.387065</v>
      </c>
      <c r="L81" s="41">
        <f>J81+K81</f>
        <v>30.451198999999999</v>
      </c>
      <c r="M81" s="2">
        <v>3</v>
      </c>
      <c r="N81" s="25">
        <v>17</v>
      </c>
      <c r="O81" s="42">
        <f t="shared" si="30"/>
        <v>517.67038300000002</v>
      </c>
      <c r="P81" s="51">
        <v>0.94021739130434778</v>
      </c>
      <c r="Q81" s="51">
        <v>5.9782608695652176E-2</v>
      </c>
      <c r="R81" s="42">
        <v>929.20477860018161</v>
      </c>
      <c r="S81" s="2">
        <v>0</v>
      </c>
      <c r="T81" s="2">
        <v>0</v>
      </c>
      <c r="U81" s="2">
        <v>3</v>
      </c>
      <c r="V81" s="27">
        <f>(S81*0.58+T81*1+U81*0.98)/(0.58+1+0.98)</f>
        <v>1.1484375</v>
      </c>
      <c r="W81" s="2">
        <v>0</v>
      </c>
      <c r="X81" s="2">
        <v>0</v>
      </c>
      <c r="Y81" s="2">
        <v>2</v>
      </c>
      <c r="Z81" s="27">
        <f t="shared" si="32"/>
        <v>0.765625</v>
      </c>
      <c r="AA81" s="27">
        <f t="shared" si="33"/>
        <v>0.95703125</v>
      </c>
      <c r="AB81" s="80">
        <v>29</v>
      </c>
      <c r="AC81" s="80">
        <v>27</v>
      </c>
      <c r="AD81" s="80">
        <v>31</v>
      </c>
      <c r="AE81" s="80">
        <v>39</v>
      </c>
      <c r="AF81" s="80">
        <v>20</v>
      </c>
      <c r="AG81" s="80">
        <v>38</v>
      </c>
      <c r="AH81" s="30">
        <f t="shared" si="34"/>
        <v>26.666666666666668</v>
      </c>
      <c r="AI81" s="30">
        <f t="shared" si="34"/>
        <v>34.666666666666664</v>
      </c>
      <c r="AJ81" s="30">
        <f t="shared" si="35"/>
        <v>61.333333333333329</v>
      </c>
      <c r="AK81" s="34">
        <f t="shared" si="36"/>
        <v>30.625</v>
      </c>
      <c r="AL81" s="34">
        <f t="shared" si="37"/>
        <v>26.541666666666664</v>
      </c>
      <c r="AM81" s="25">
        <f t="shared" si="38"/>
        <v>57.166666666666664</v>
      </c>
      <c r="AN81" s="25">
        <v>61.961111111111165</v>
      </c>
      <c r="AO81" s="25">
        <v>60.927777777777806</v>
      </c>
      <c r="AP81" s="60">
        <f t="shared" si="44"/>
        <v>122.88888888888897</v>
      </c>
      <c r="AQ81" s="25">
        <f t="shared" si="39"/>
        <v>14.587343961266013</v>
      </c>
      <c r="AR81" s="25">
        <f t="shared" si="40"/>
        <v>15.152758457189744</v>
      </c>
      <c r="AS81" s="25">
        <f t="shared" si="41"/>
        <v>14.867674014466536</v>
      </c>
      <c r="AT81" s="40">
        <f t="shared" si="42"/>
        <v>1.9616085834036727</v>
      </c>
      <c r="AU81" s="40">
        <f t="shared" si="43"/>
        <v>1.7949738078799489</v>
      </c>
      <c r="AV81" s="42">
        <v>164.05833614176638</v>
      </c>
      <c r="AW81" s="42">
        <v>167.32287249106852</v>
      </c>
      <c r="AX81" s="42">
        <v>5.3570068944250249</v>
      </c>
      <c r="AY81" s="42">
        <v>6.3041584612019532</v>
      </c>
      <c r="AZ81" s="42">
        <v>2.0329744809758066</v>
      </c>
      <c r="BA81" s="42">
        <v>1.7249336807680131</v>
      </c>
      <c r="BB81" s="42">
        <v>10.890658310777532</v>
      </c>
      <c r="BC81" s="42">
        <v>10.874255258625899</v>
      </c>
      <c r="BD81" s="42">
        <v>1.6326530612244849</v>
      </c>
      <c r="BE81" s="42">
        <v>1.5757575757575706</v>
      </c>
      <c r="BF81" s="42">
        <v>6.5777777777777047</v>
      </c>
      <c r="BG81" s="42">
        <v>5.911111111111067</v>
      </c>
      <c r="BH81" s="42">
        <v>394.66666666666231</v>
      </c>
      <c r="BI81" s="42">
        <v>354.66666666666401</v>
      </c>
      <c r="BJ81" s="42">
        <v>4.7305555555555312</v>
      </c>
      <c r="BK81" s="42">
        <v>2.9000000000000536</v>
      </c>
      <c r="BL81" s="42">
        <v>11.308333333333236</v>
      </c>
      <c r="BM81" s="42">
        <v>8.8111111111111207</v>
      </c>
      <c r="BN81" s="42">
        <v>45</v>
      </c>
      <c r="BO81" s="42">
        <v>43</v>
      </c>
      <c r="BP81" s="42">
        <v>334.75853333333333</v>
      </c>
      <c r="BQ81" s="42">
        <v>357.83872093023257</v>
      </c>
      <c r="BR81" s="42">
        <v>8.7703703703702729</v>
      </c>
      <c r="BS81" s="42">
        <v>8.2480620155038142</v>
      </c>
      <c r="BT81" s="78">
        <v>15.057291666666666</v>
      </c>
      <c r="BU81" s="78">
        <v>16.84375</v>
      </c>
    </row>
    <row r="82" spans="1:73" ht="15.75" x14ac:dyDescent="0.25">
      <c r="C82" s="2">
        <v>81</v>
      </c>
      <c r="D82" s="56" t="s">
        <v>81</v>
      </c>
      <c r="E82" s="15" t="s">
        <v>130</v>
      </c>
      <c r="F82" s="54" t="s">
        <v>98</v>
      </c>
      <c r="G82" s="5" t="s">
        <v>41</v>
      </c>
      <c r="H82" s="22">
        <v>8</v>
      </c>
      <c r="I82" s="22">
        <v>8</v>
      </c>
      <c r="J82" s="40">
        <v>11.28004</v>
      </c>
      <c r="K82" s="40">
        <v>10.470611</v>
      </c>
      <c r="L82" s="41">
        <f>J82+K82</f>
        <v>21.750650999999998</v>
      </c>
      <c r="M82" s="2">
        <v>7</v>
      </c>
      <c r="N82" s="25">
        <v>6</v>
      </c>
      <c r="O82" s="42">
        <f t="shared" si="30"/>
        <v>130.50390599999997</v>
      </c>
      <c r="P82" s="51">
        <v>0.8214285714285714</v>
      </c>
      <c r="Q82" s="51">
        <v>0.17857142857142858</v>
      </c>
      <c r="R82" s="42">
        <v>264.16205687573046</v>
      </c>
      <c r="S82" s="2">
        <v>3</v>
      </c>
      <c r="T82" s="2">
        <v>2</v>
      </c>
      <c r="U82" s="2">
        <v>1</v>
      </c>
      <c r="V82" s="27">
        <f>(S82*0.58+T82*1+U82*0.98)/(0.58+1+0.98)</f>
        <v>1.8437499999999998</v>
      </c>
      <c r="W82" s="2">
        <v>0</v>
      </c>
      <c r="X82" s="2">
        <v>2</v>
      </c>
      <c r="Y82" s="2">
        <v>3</v>
      </c>
      <c r="Z82" s="27">
        <f t="shared" si="32"/>
        <v>1.9296874999999998</v>
      </c>
      <c r="AA82" s="27">
        <f t="shared" si="33"/>
        <v>1.8867187499999998</v>
      </c>
      <c r="AB82" s="80">
        <v>48</v>
      </c>
      <c r="AC82" s="80">
        <v>14</v>
      </c>
      <c r="AD82" s="80">
        <v>32</v>
      </c>
      <c r="AE82" s="80">
        <v>18</v>
      </c>
      <c r="AF82" s="80">
        <v>0</v>
      </c>
      <c r="AG82" s="80">
        <v>0</v>
      </c>
      <c r="AH82" s="30">
        <f t="shared" si="34"/>
        <v>26.666666666666668</v>
      </c>
      <c r="AI82" s="30">
        <f t="shared" si="34"/>
        <v>10.666666666666666</v>
      </c>
      <c r="AJ82" s="30">
        <f t="shared" si="35"/>
        <v>37.333333333333336</v>
      </c>
      <c r="AK82" s="34">
        <f t="shared" si="36"/>
        <v>49.166666666666664</v>
      </c>
      <c r="AL82" s="34">
        <f t="shared" si="37"/>
        <v>20.583333333333329</v>
      </c>
      <c r="AM82" s="25">
        <f t="shared" si="38"/>
        <v>69.75</v>
      </c>
      <c r="AN82" s="25">
        <v>39</v>
      </c>
      <c r="AO82" s="25">
        <v>46</v>
      </c>
      <c r="AP82" s="60">
        <f t="shared" si="44"/>
        <v>85</v>
      </c>
      <c r="AQ82" s="25">
        <f t="shared" si="39"/>
        <v>17.35390769230769</v>
      </c>
      <c r="AR82" s="25">
        <f t="shared" si="40"/>
        <v>13.657318695652172</v>
      </c>
      <c r="AS82" s="25">
        <f t="shared" si="41"/>
        <v>15.353400705882351</v>
      </c>
      <c r="AT82" s="40">
        <f t="shared" si="42"/>
        <v>1.6996706948853573</v>
      </c>
      <c r="AU82" s="40">
        <f t="shared" si="43"/>
        <v>2.0241697353926749</v>
      </c>
      <c r="AV82" s="42">
        <v>331.68411880142759</v>
      </c>
      <c r="AW82" s="42">
        <v>68.809008465878065</v>
      </c>
      <c r="AX82" s="42">
        <v>6.7461176705375108</v>
      </c>
      <c r="AY82" s="42">
        <v>3.3429477797187732</v>
      </c>
      <c r="AZ82" s="42">
        <v>4.3587315884222635</v>
      </c>
      <c r="BA82" s="42">
        <v>1.9658196960362035</v>
      </c>
      <c r="BB82" s="42">
        <v>29.404516189785461</v>
      </c>
      <c r="BC82" s="42">
        <v>6.57163258819166</v>
      </c>
      <c r="BD82" s="42">
        <v>1.2121212121212106</v>
      </c>
      <c r="BE82" s="42">
        <v>1.8823529411764628</v>
      </c>
      <c r="BF82" s="42">
        <v>6.8999999999998396</v>
      </c>
      <c r="BG82" s="42">
        <v>3.4916666666665597</v>
      </c>
      <c r="BH82" s="42">
        <v>413.99999999999039</v>
      </c>
      <c r="BI82" s="42">
        <v>209.49999999999358</v>
      </c>
      <c r="BJ82" s="42">
        <v>3.7833333333334185</v>
      </c>
      <c r="BK82" s="42">
        <v>1.6166666666665463</v>
      </c>
      <c r="BL82" s="42">
        <v>10.683333333333259</v>
      </c>
      <c r="BM82" s="42">
        <v>5.108333333333106</v>
      </c>
      <c r="BN82" s="42">
        <v>26</v>
      </c>
      <c r="BO82" s="42">
        <v>24</v>
      </c>
      <c r="BP82" s="42">
        <v>433.84769230769228</v>
      </c>
      <c r="BQ82" s="42">
        <v>436.27545833333329</v>
      </c>
      <c r="BR82" s="42">
        <v>15.923076923076554</v>
      </c>
      <c r="BS82" s="42">
        <v>8.7291666666663996</v>
      </c>
      <c r="BT82" s="78">
        <v>63.679687499999986</v>
      </c>
      <c r="BU82" s="78">
        <v>20.261718749999989</v>
      </c>
    </row>
    <row r="83" spans="1:73" ht="15.75" x14ac:dyDescent="0.25">
      <c r="C83" s="2">
        <v>82</v>
      </c>
      <c r="D83" s="56" t="s">
        <v>82</v>
      </c>
      <c r="E83" s="15" t="s">
        <v>130</v>
      </c>
      <c r="F83" s="56" t="s">
        <v>72</v>
      </c>
      <c r="G83" s="5" t="s">
        <v>41</v>
      </c>
      <c r="H83" s="22">
        <v>15</v>
      </c>
      <c r="I83" s="22">
        <v>15</v>
      </c>
      <c r="J83" s="40">
        <v>37.784858999999997</v>
      </c>
      <c r="K83" s="40">
        <v>37.818232999999999</v>
      </c>
      <c r="L83" s="41">
        <f>J83+K83</f>
        <v>75.603092000000004</v>
      </c>
      <c r="M83" s="2">
        <v>16</v>
      </c>
      <c r="N83" s="25">
        <v>17</v>
      </c>
      <c r="O83" s="42">
        <f t="shared" si="30"/>
        <v>1285.2525640000001</v>
      </c>
      <c r="P83" s="51">
        <v>0.87179487179487181</v>
      </c>
      <c r="Q83" s="51">
        <v>0.12820512820512819</v>
      </c>
      <c r="R83" s="42">
        <v>1706.0302558109338</v>
      </c>
      <c r="S83" s="2">
        <v>5</v>
      </c>
      <c r="T83" s="2">
        <v>7</v>
      </c>
      <c r="U83" s="2">
        <v>5</v>
      </c>
      <c r="V83" s="27">
        <f>(S83*0.58+T83*1+U83*0.98)/(0.58+1+0.98)</f>
        <v>5.78125</v>
      </c>
      <c r="W83" s="2">
        <v>7</v>
      </c>
      <c r="X83" s="2">
        <v>7</v>
      </c>
      <c r="Y83" s="2">
        <v>4</v>
      </c>
      <c r="Z83" s="27">
        <f t="shared" si="32"/>
        <v>5.8515624999999991</v>
      </c>
      <c r="AA83" s="27">
        <f t="shared" si="33"/>
        <v>5.81640625</v>
      </c>
      <c r="AB83" s="80">
        <v>34</v>
      </c>
      <c r="AC83" s="80">
        <v>66</v>
      </c>
      <c r="AD83" s="80">
        <v>40</v>
      </c>
      <c r="AE83" s="80">
        <v>83</v>
      </c>
      <c r="AF83" s="80">
        <v>47</v>
      </c>
      <c r="AG83" s="80">
        <v>76</v>
      </c>
      <c r="AH83" s="30">
        <f t="shared" si="34"/>
        <v>40.333333333333336</v>
      </c>
      <c r="AI83" s="30">
        <f t="shared" si="34"/>
        <v>75</v>
      </c>
      <c r="AJ83" s="30">
        <f t="shared" si="35"/>
        <v>115.33333333333334</v>
      </c>
      <c r="AK83" s="34">
        <f t="shared" si="36"/>
        <v>233.17708333333334</v>
      </c>
      <c r="AL83" s="34">
        <f t="shared" si="37"/>
        <v>438.86718749999994</v>
      </c>
      <c r="AM83" s="25">
        <f t="shared" si="38"/>
        <v>672.04427083333326</v>
      </c>
      <c r="AN83" s="25">
        <v>74</v>
      </c>
      <c r="AO83" s="25">
        <v>74</v>
      </c>
      <c r="AP83" s="60">
        <f t="shared" si="44"/>
        <v>148</v>
      </c>
      <c r="AQ83" s="25">
        <f t="shared" si="39"/>
        <v>30.636372162162157</v>
      </c>
      <c r="AR83" s="25">
        <f t="shared" si="40"/>
        <v>30.663432162162159</v>
      </c>
      <c r="AS83" s="25">
        <f t="shared" si="41"/>
        <v>30.649902162162164</v>
      </c>
      <c r="AT83" s="40">
        <f t="shared" si="42"/>
        <v>1.5282823344722389</v>
      </c>
      <c r="AU83" s="40">
        <f t="shared" si="43"/>
        <v>1.3273891090334629</v>
      </c>
      <c r="AV83" s="42">
        <v>3582.2158262983899</v>
      </c>
      <c r="AW83" s="42">
        <v>9872.6662414938364</v>
      </c>
      <c r="AX83" s="42">
        <v>15.362641024107454</v>
      </c>
      <c r="AY83" s="42">
        <v>22.495794907186671</v>
      </c>
      <c r="AZ83" s="42">
        <v>6.1711778078444963</v>
      </c>
      <c r="BA83" s="42">
        <v>11.604645502607166</v>
      </c>
      <c r="BB83" s="42">
        <v>94.805589357853364</v>
      </c>
      <c r="BC83" s="42">
        <v>261.055725197257</v>
      </c>
      <c r="BD83" s="42">
        <v>1.6133333333333324</v>
      </c>
      <c r="BE83" s="42">
        <v>1.4331210191082797</v>
      </c>
      <c r="BF83" s="42">
        <v>6.3888888888891238</v>
      </c>
      <c r="BG83" s="42">
        <v>10.144444444444316</v>
      </c>
      <c r="BH83" s="42">
        <v>383.33333333334741</v>
      </c>
      <c r="BI83" s="42">
        <v>608.66666666665901</v>
      </c>
      <c r="BJ83" s="42">
        <v>4.8833333333333488</v>
      </c>
      <c r="BK83" s="42">
        <v>5.3416666666667689</v>
      </c>
      <c r="BL83" s="42">
        <v>11.272222222222473</v>
      </c>
      <c r="BM83" s="42">
        <v>15.486111111111086</v>
      </c>
      <c r="BN83" s="42">
        <v>43</v>
      </c>
      <c r="BO83" s="42">
        <v>44</v>
      </c>
      <c r="BP83" s="42">
        <v>878.71765116279062</v>
      </c>
      <c r="BQ83" s="42">
        <v>859.50529545454549</v>
      </c>
      <c r="BR83" s="42">
        <v>8.9147286821708693</v>
      </c>
      <c r="BS83" s="42">
        <v>13.83333333333316</v>
      </c>
      <c r="BT83" s="78">
        <v>146.28906250000006</v>
      </c>
      <c r="BU83" s="78">
        <v>306.23177083333337</v>
      </c>
    </row>
    <row r="84" spans="1:73" ht="15.75" x14ac:dyDescent="0.25">
      <c r="C84" s="2">
        <v>84</v>
      </c>
      <c r="D84" s="56" t="s">
        <v>83</v>
      </c>
      <c r="E84" s="15" t="s">
        <v>130</v>
      </c>
      <c r="F84" s="54" t="s">
        <v>99</v>
      </c>
      <c r="G84" s="5" t="s">
        <v>41</v>
      </c>
      <c r="H84" s="22">
        <v>10</v>
      </c>
      <c r="I84" s="22">
        <v>10</v>
      </c>
      <c r="J84" s="40">
        <v>15.214648</v>
      </c>
      <c r="K84" s="40">
        <v>16.051455000000001</v>
      </c>
      <c r="L84" s="41">
        <f>J84+K84</f>
        <v>31.266103000000001</v>
      </c>
      <c r="M84" s="2">
        <v>6</v>
      </c>
      <c r="N84" s="25">
        <v>33</v>
      </c>
      <c r="O84" s="42">
        <f t="shared" si="30"/>
        <v>1031.781399</v>
      </c>
      <c r="P84" s="51">
        <v>0.94117647058823528</v>
      </c>
      <c r="Q84" s="51">
        <v>5.8823529411764705E-2</v>
      </c>
      <c r="R84" s="42">
        <v>2259.7792494481237</v>
      </c>
      <c r="S84" s="2">
        <v>3</v>
      </c>
      <c r="T84" s="2">
        <v>3</v>
      </c>
      <c r="U84" s="2">
        <v>3</v>
      </c>
      <c r="V84" s="27">
        <f>(S84*0.58+T84*1+U84*0.98)/(0.58+1+0.98)</f>
        <v>3</v>
      </c>
      <c r="W84" s="2">
        <v>3</v>
      </c>
      <c r="X84" s="2">
        <v>3</v>
      </c>
      <c r="Y84" s="2">
        <v>3</v>
      </c>
      <c r="Z84" s="27">
        <f t="shared" si="32"/>
        <v>3</v>
      </c>
      <c r="AA84" s="27">
        <f t="shared" si="33"/>
        <v>3</v>
      </c>
      <c r="AB84" s="80">
        <v>49</v>
      </c>
      <c r="AC84" s="80">
        <v>35</v>
      </c>
      <c r="AD84" s="80">
        <v>55</v>
      </c>
      <c r="AE84" s="80">
        <v>18</v>
      </c>
      <c r="AF84" s="80">
        <v>49</v>
      </c>
      <c r="AG84" s="80">
        <v>32</v>
      </c>
      <c r="AH84" s="30">
        <f t="shared" si="34"/>
        <v>51</v>
      </c>
      <c r="AI84" s="30">
        <f t="shared" si="34"/>
        <v>28.333333333333332</v>
      </c>
      <c r="AJ84" s="30">
        <f t="shared" si="35"/>
        <v>79.333333333333329</v>
      </c>
      <c r="AK84" s="34">
        <f t="shared" si="36"/>
        <v>153</v>
      </c>
      <c r="AL84" s="34">
        <f t="shared" si="37"/>
        <v>85</v>
      </c>
      <c r="AM84" s="25">
        <f t="shared" si="38"/>
        <v>238</v>
      </c>
      <c r="AN84" s="25">
        <v>62.583333333333364</v>
      </c>
      <c r="AO84" s="25">
        <v>50.372222222222213</v>
      </c>
      <c r="AP84" s="60">
        <f t="shared" si="44"/>
        <v>112.95555555555558</v>
      </c>
      <c r="AQ84" s="25">
        <f t="shared" si="39"/>
        <v>14.586613262316904</v>
      </c>
      <c r="AR84" s="25">
        <f t="shared" si="40"/>
        <v>19.119412595125183</v>
      </c>
      <c r="AS84" s="25">
        <f t="shared" si="41"/>
        <v>16.608002773952386</v>
      </c>
      <c r="AT84" s="40">
        <f t="shared" si="42"/>
        <v>2.5373591756328997</v>
      </c>
      <c r="AU84" s="40">
        <f t="shared" si="43"/>
        <v>2.1901725032437067</v>
      </c>
      <c r="AV84" s="42">
        <v>965.17845737500102</v>
      </c>
      <c r="AW84" s="42">
        <v>560.03776498100149</v>
      </c>
      <c r="AX84" s="42">
        <v>6.3083559305555621</v>
      </c>
      <c r="AY84" s="42">
        <v>6.5886795880117823</v>
      </c>
      <c r="AZ84" s="42">
        <v>10.056098570272543</v>
      </c>
      <c r="BA84" s="42">
        <v>5.2954700991280852</v>
      </c>
      <c r="BB84" s="42">
        <v>63.437449054030104</v>
      </c>
      <c r="BC84" s="42">
        <v>34.890155751051942</v>
      </c>
      <c r="BD84" s="42">
        <v>1.5612244897959169</v>
      </c>
      <c r="BE84" s="42">
        <v>1.1486486486486471</v>
      </c>
      <c r="BF84" s="42">
        <v>18.394444444444431</v>
      </c>
      <c r="BG84" s="42">
        <v>7.7555555555553646</v>
      </c>
      <c r="BH84" s="42">
        <v>1103.6666666666658</v>
      </c>
      <c r="BI84" s="42">
        <v>465.33333333332189</v>
      </c>
      <c r="BJ84" s="42">
        <v>3.4166666666665879</v>
      </c>
      <c r="BK84" s="42">
        <v>4.8777777777777187</v>
      </c>
      <c r="BL84" s="42">
        <v>21.811111111111021</v>
      </c>
      <c r="BM84" s="42">
        <v>12.633333333333084</v>
      </c>
      <c r="BN84" s="42">
        <v>45</v>
      </c>
      <c r="BO84" s="42">
        <v>45</v>
      </c>
      <c r="BP84" s="42">
        <v>338.10328888888893</v>
      </c>
      <c r="BQ84" s="42">
        <v>356.69900000000001</v>
      </c>
      <c r="BR84" s="42">
        <v>24.525925925925907</v>
      </c>
      <c r="BS84" s="42">
        <v>10.340740740740486</v>
      </c>
      <c r="BT84" s="78">
        <v>99.5</v>
      </c>
      <c r="BU84" s="78">
        <v>74</v>
      </c>
    </row>
    <row r="85" spans="1:73" x14ac:dyDescent="0.25">
      <c r="G85" s="3"/>
      <c r="H85" s="3"/>
      <c r="I85" s="3"/>
      <c r="M85" s="39">
        <f>SUM(M73:M84)</f>
        <v>118</v>
      </c>
      <c r="N85" s="39">
        <f t="shared" ref="N85:O85" si="45">SUM(N73:N84)</f>
        <v>546</v>
      </c>
      <c r="O85" s="66">
        <f t="shared" si="45"/>
        <v>17303.227417999999</v>
      </c>
      <c r="P85" s="58">
        <f>AVERAGE(P74:P84)</f>
        <v>0.89789162877953677</v>
      </c>
      <c r="Q85" s="58">
        <f>AVERAGE(Q74:Q84)</f>
        <v>0.10210837122046326</v>
      </c>
      <c r="R85" s="66">
        <f t="shared" ref="R85" si="46">SUM(R73:R84)</f>
        <v>32778.598331385532</v>
      </c>
      <c r="AB85" s="66">
        <f t="shared" ref="AB85:AM85" si="47">SUM(AB73:AB84)</f>
        <v>457</v>
      </c>
      <c r="AC85" s="66">
        <f t="shared" si="47"/>
        <v>404</v>
      </c>
      <c r="AD85" s="66">
        <f t="shared" si="47"/>
        <v>370</v>
      </c>
      <c r="AE85" s="66">
        <f t="shared" si="47"/>
        <v>427</v>
      </c>
      <c r="AF85" s="66">
        <f t="shared" si="47"/>
        <v>275</v>
      </c>
      <c r="AG85" s="66">
        <f t="shared" si="47"/>
        <v>333</v>
      </c>
      <c r="AH85" s="66">
        <f t="shared" si="47"/>
        <v>367.33333333333331</v>
      </c>
      <c r="AI85" s="66">
        <f t="shared" si="47"/>
        <v>388</v>
      </c>
      <c r="AJ85" s="66">
        <f t="shared" si="47"/>
        <v>755.33333333333348</v>
      </c>
      <c r="AK85" s="66">
        <f t="shared" si="47"/>
        <v>1583.1953125</v>
      </c>
      <c r="AL85" s="66">
        <f t="shared" si="47"/>
        <v>1728.8515625</v>
      </c>
      <c r="AM85" s="66">
        <f t="shared" si="47"/>
        <v>3312.046875</v>
      </c>
      <c r="AT85" s="84">
        <f>AVERAGE(AT19:AT84)</f>
        <v>3.1932139632359369</v>
      </c>
      <c r="AU85" s="84">
        <f>AVERAGE(AU19:AU84)</f>
        <v>2.6942889581849316</v>
      </c>
    </row>
    <row r="86" spans="1:73" x14ac:dyDescent="0.25">
      <c r="A86" s="92"/>
    </row>
    <row r="87" spans="1:73" x14ac:dyDescent="0.25">
      <c r="A87" s="92"/>
      <c r="G87" s="3"/>
      <c r="H87" s="3"/>
      <c r="I87" s="3"/>
      <c r="AM87" s="85">
        <f>AM85+AM71</f>
        <v>29046.154947916668</v>
      </c>
      <c r="AN87" t="e">
        <f>#REF!/AM87</f>
        <v>#REF!</v>
      </c>
    </row>
    <row r="88" spans="1:73" x14ac:dyDescent="0.25">
      <c r="A88" s="92"/>
      <c r="G88" s="3"/>
      <c r="H88" s="3"/>
      <c r="I88" s="3"/>
      <c r="O88" s="44">
        <f>SUM(O71+O85)</f>
        <v>134638.03888599999</v>
      </c>
      <c r="R88" s="44">
        <f>SUM(R71+R85)</f>
        <v>357887.08602778864</v>
      </c>
    </row>
    <row r="89" spans="1:73" x14ac:dyDescent="0.25">
      <c r="A89" s="92"/>
      <c r="G89" s="3"/>
      <c r="H89" s="3"/>
      <c r="I89" s="3"/>
    </row>
    <row r="90" spans="1:73" x14ac:dyDescent="0.25">
      <c r="A90" s="92"/>
      <c r="G90" s="3"/>
      <c r="H90" s="3"/>
      <c r="I90" s="3"/>
    </row>
    <row r="91" spans="1:73" x14ac:dyDescent="0.25">
      <c r="A91" s="92"/>
      <c r="G91" s="3"/>
      <c r="H91" s="3"/>
      <c r="I91" s="3"/>
    </row>
    <row r="92" spans="1:73" x14ac:dyDescent="0.25">
      <c r="A92" s="92"/>
      <c r="G92" s="3"/>
      <c r="H92" s="3"/>
      <c r="I92" s="3"/>
    </row>
    <row r="93" spans="1:73" x14ac:dyDescent="0.25">
      <c r="A93" s="92"/>
      <c r="G93" s="3"/>
      <c r="H93" s="3"/>
      <c r="I93" s="3"/>
    </row>
    <row r="94" spans="1:73" x14ac:dyDescent="0.25">
      <c r="A94" s="92"/>
      <c r="G94" s="3"/>
      <c r="H94" s="3"/>
      <c r="I94" s="3"/>
    </row>
    <row r="95" spans="1:73" x14ac:dyDescent="0.25">
      <c r="A95" s="92"/>
      <c r="G95" s="3"/>
      <c r="H95" s="3"/>
      <c r="I95" s="3"/>
    </row>
    <row r="96" spans="1:73" x14ac:dyDescent="0.25">
      <c r="A96" s="92"/>
      <c r="B96" s="92"/>
      <c r="G96" s="3"/>
      <c r="H96" s="3"/>
      <c r="I96" s="3"/>
    </row>
    <row r="97" spans="1:61" x14ac:dyDescent="0.25">
      <c r="A97" s="92"/>
      <c r="B97" s="92"/>
      <c r="G97" s="3"/>
      <c r="H97" s="3"/>
      <c r="I97" s="3"/>
    </row>
    <row r="98" spans="1:61" x14ac:dyDescent="0.25">
      <c r="A98" s="92"/>
      <c r="B98" s="92"/>
      <c r="G98" s="3"/>
      <c r="H98" s="3"/>
      <c r="I98" s="3"/>
    </row>
    <row r="99" spans="1:61" x14ac:dyDescent="0.25">
      <c r="A99" s="93"/>
      <c r="B99" s="93"/>
      <c r="G99" s="3"/>
      <c r="H99" s="3"/>
      <c r="I99" s="3"/>
    </row>
    <row r="100" spans="1:61" x14ac:dyDescent="0.25">
      <c r="A100" s="92"/>
      <c r="B100" s="92"/>
      <c r="G100" s="3"/>
      <c r="H100" s="3"/>
      <c r="I100" s="3"/>
    </row>
    <row r="101" spans="1:61" x14ac:dyDescent="0.25">
      <c r="A101" s="92"/>
      <c r="B101" s="92"/>
      <c r="G101" s="3"/>
      <c r="H101" s="3"/>
      <c r="I101" s="3"/>
    </row>
    <row r="102" spans="1:61" x14ac:dyDescent="0.25">
      <c r="A102" s="92"/>
      <c r="B102" s="92"/>
      <c r="G102" s="3"/>
      <c r="H102" s="3"/>
      <c r="I102" s="3"/>
    </row>
    <row r="103" spans="1:61" x14ac:dyDescent="0.25">
      <c r="A103" s="92"/>
      <c r="B103" s="92"/>
      <c r="AQ103" s="2"/>
      <c r="AR103" s="73"/>
      <c r="AS103" s="78"/>
      <c r="AT103" s="83"/>
      <c r="AU103" s="83"/>
      <c r="AV103" s="76"/>
      <c r="AW103" s="61"/>
      <c r="AX103" s="74"/>
      <c r="AY103" s="59"/>
      <c r="AZ103" s="75"/>
      <c r="BA103" s="59"/>
      <c r="BB103" s="74"/>
      <c r="BC103" s="59"/>
      <c r="BD103" s="75"/>
      <c r="BE103" s="61"/>
      <c r="BF103" s="77"/>
      <c r="BG103" s="61"/>
      <c r="BH103" s="77"/>
      <c r="BI103" s="61"/>
    </row>
    <row r="104" spans="1:61" x14ac:dyDescent="0.25">
      <c r="A104" s="92"/>
      <c r="B104" s="92"/>
      <c r="AQ104" s="2"/>
      <c r="AR104" s="73"/>
      <c r="AS104" s="78"/>
      <c r="AT104" s="83"/>
      <c r="AU104" s="83"/>
      <c r="AV104" s="76"/>
      <c r="AW104" s="61"/>
      <c r="AX104" s="74"/>
      <c r="AY104" s="59"/>
      <c r="AZ104" s="75"/>
      <c r="BA104" s="59"/>
      <c r="BB104" s="74"/>
      <c r="BC104" s="59"/>
      <c r="BD104" s="75"/>
      <c r="BE104" s="61"/>
      <c r="BF104" s="77"/>
      <c r="BG104" s="61"/>
      <c r="BH104" s="77"/>
      <c r="BI104" s="61"/>
    </row>
    <row r="105" spans="1:61" x14ac:dyDescent="0.25">
      <c r="A105" s="92"/>
      <c r="B105" s="92"/>
      <c r="AQ105" s="2"/>
      <c r="AR105" s="73"/>
      <c r="AS105" s="78"/>
      <c r="AT105" s="83"/>
      <c r="AU105" s="83"/>
      <c r="AV105" s="76"/>
      <c r="AW105" s="61"/>
      <c r="AX105" s="74"/>
      <c r="AY105" s="59"/>
      <c r="AZ105" s="75"/>
      <c r="BA105" s="59"/>
      <c r="BB105" s="74"/>
      <c r="BC105" s="59"/>
      <c r="BD105" s="75"/>
      <c r="BE105" s="61"/>
      <c r="BF105" s="77"/>
      <c r="BG105" s="61"/>
      <c r="BH105" s="77"/>
      <c r="BI105" s="61"/>
    </row>
    <row r="106" spans="1:61" x14ac:dyDescent="0.25">
      <c r="A106" s="92"/>
      <c r="B106" s="92"/>
    </row>
    <row r="107" spans="1:61" x14ac:dyDescent="0.25">
      <c r="A107" s="92"/>
      <c r="B107" s="92"/>
    </row>
    <row r="108" spans="1:61" x14ac:dyDescent="0.25">
      <c r="A108" s="92"/>
      <c r="B108" s="92"/>
    </row>
    <row r="109" spans="1:61" x14ac:dyDescent="0.25">
      <c r="A109" s="92"/>
      <c r="B109" s="92"/>
    </row>
    <row r="110" spans="1:61" x14ac:dyDescent="0.25">
      <c r="A110" s="92"/>
      <c r="B110" s="92"/>
    </row>
    <row r="111" spans="1:61" x14ac:dyDescent="0.25">
      <c r="A111" s="92"/>
      <c r="B111" s="92"/>
    </row>
    <row r="112" spans="1:61" x14ac:dyDescent="0.25">
      <c r="A112" s="92"/>
      <c r="B112" s="92"/>
    </row>
    <row r="113" spans="1:2" x14ac:dyDescent="0.25">
      <c r="A113" s="92"/>
      <c r="B113" s="92"/>
    </row>
    <row r="114" spans="1:2" x14ac:dyDescent="0.25">
      <c r="A114" s="92"/>
      <c r="B114" s="92"/>
    </row>
    <row r="115" spans="1:2" x14ac:dyDescent="0.25">
      <c r="A115" s="92"/>
      <c r="B115" s="92"/>
    </row>
    <row r="116" spans="1:2" x14ac:dyDescent="0.25">
      <c r="A116" s="93"/>
      <c r="B116" s="93"/>
    </row>
    <row r="117" spans="1:2" x14ac:dyDescent="0.25">
      <c r="A117" s="92"/>
      <c r="B117" s="92"/>
    </row>
    <row r="118" spans="1:2" x14ac:dyDescent="0.25">
      <c r="A118" s="92"/>
      <c r="B118" s="92"/>
    </row>
    <row r="119" spans="1:2" x14ac:dyDescent="0.25">
      <c r="A119" s="93"/>
      <c r="B119" s="93"/>
    </row>
    <row r="120" spans="1:2" x14ac:dyDescent="0.25">
      <c r="A120" s="92"/>
      <c r="B120" s="92"/>
    </row>
    <row r="121" spans="1:2" x14ac:dyDescent="0.25">
      <c r="A121" s="92"/>
      <c r="B121" s="92"/>
    </row>
    <row r="122" spans="1:2" x14ac:dyDescent="0.25">
      <c r="A122" s="92"/>
      <c r="B122" s="92"/>
    </row>
    <row r="123" spans="1:2" x14ac:dyDescent="0.25">
      <c r="A123" s="92"/>
      <c r="B123" s="92"/>
    </row>
    <row r="124" spans="1:2" x14ac:dyDescent="0.25">
      <c r="A124" s="93"/>
      <c r="B124" s="93"/>
    </row>
    <row r="125" spans="1:2" x14ac:dyDescent="0.25">
      <c r="A125" s="93"/>
      <c r="B125" s="93"/>
    </row>
    <row r="126" spans="1:2" x14ac:dyDescent="0.25">
      <c r="A126" s="92"/>
      <c r="B126" s="92"/>
    </row>
    <row r="127" spans="1:2" x14ac:dyDescent="0.25">
      <c r="A127" s="93"/>
      <c r="B127" s="93"/>
    </row>
    <row r="128" spans="1:2" x14ac:dyDescent="0.25">
      <c r="A128" s="92"/>
      <c r="B128" s="92"/>
    </row>
    <row r="129" spans="1:2" x14ac:dyDescent="0.25">
      <c r="A129" s="92"/>
      <c r="B129" s="92"/>
    </row>
    <row r="130" spans="1:2" x14ac:dyDescent="0.25">
      <c r="A130" s="92"/>
      <c r="B130" s="92"/>
    </row>
    <row r="131" spans="1:2" x14ac:dyDescent="0.25">
      <c r="A131" s="92"/>
      <c r="B131" s="92"/>
    </row>
    <row r="132" spans="1:2" x14ac:dyDescent="0.25">
      <c r="A132" s="92"/>
      <c r="B132" s="92"/>
    </row>
    <row r="133" spans="1:2" x14ac:dyDescent="0.25">
      <c r="A133" s="92"/>
      <c r="B133" s="92"/>
    </row>
    <row r="134" spans="1:2" x14ac:dyDescent="0.25">
      <c r="A134" s="92"/>
      <c r="B134" s="92"/>
    </row>
    <row r="135" spans="1:2" x14ac:dyDescent="0.25">
      <c r="A135" s="92"/>
      <c r="B135" s="92"/>
    </row>
    <row r="136" spans="1:2" x14ac:dyDescent="0.25">
      <c r="A136" s="93"/>
      <c r="B136" s="93"/>
    </row>
    <row r="137" spans="1:2" x14ac:dyDescent="0.25">
      <c r="A137" s="92"/>
      <c r="B137" s="92"/>
    </row>
    <row r="138" spans="1:2" x14ac:dyDescent="0.25">
      <c r="A138" s="92"/>
      <c r="B138" s="92"/>
    </row>
    <row r="139" spans="1:2" x14ac:dyDescent="0.25">
      <c r="A139" s="93"/>
      <c r="B139" s="93"/>
    </row>
    <row r="140" spans="1:2" x14ac:dyDescent="0.25">
      <c r="A140" s="92"/>
      <c r="B140" s="92"/>
    </row>
    <row r="141" spans="1:2" x14ac:dyDescent="0.25">
      <c r="A141" s="92"/>
      <c r="B141" s="92"/>
    </row>
    <row r="142" spans="1:2" x14ac:dyDescent="0.25">
      <c r="A142" s="92"/>
      <c r="B142" s="92"/>
    </row>
    <row r="143" spans="1:2" x14ac:dyDescent="0.25">
      <c r="A143" s="92"/>
      <c r="B143" s="92"/>
    </row>
    <row r="144" spans="1:2" x14ac:dyDescent="0.25">
      <c r="A144" s="92"/>
      <c r="B144" s="92"/>
    </row>
    <row r="145" spans="1:2" x14ac:dyDescent="0.25">
      <c r="A145" s="92"/>
      <c r="B145" s="92"/>
    </row>
    <row r="146" spans="1:2" x14ac:dyDescent="0.25">
      <c r="A146" s="92"/>
      <c r="B146" s="92"/>
    </row>
    <row r="147" spans="1:2" x14ac:dyDescent="0.25">
      <c r="A147" s="92"/>
      <c r="B147" s="92"/>
    </row>
    <row r="148" spans="1:2" x14ac:dyDescent="0.25">
      <c r="A148" s="92"/>
      <c r="B148" s="92"/>
    </row>
    <row r="149" spans="1:2" x14ac:dyDescent="0.25">
      <c r="A149" s="92"/>
      <c r="B149" s="92"/>
    </row>
    <row r="150" spans="1:2" x14ac:dyDescent="0.25">
      <c r="A150" s="92"/>
      <c r="B150" s="92"/>
    </row>
    <row r="151" spans="1:2" x14ac:dyDescent="0.25">
      <c r="A151" s="92"/>
      <c r="B151" s="92"/>
    </row>
    <row r="152" spans="1:2" x14ac:dyDescent="0.25">
      <c r="A152" s="94"/>
    </row>
    <row r="153" spans="1:2" x14ac:dyDescent="0.25">
      <c r="A153" s="94"/>
    </row>
    <row r="154" spans="1:2" x14ac:dyDescent="0.25">
      <c r="A154" s="94"/>
    </row>
    <row r="155" spans="1:2" x14ac:dyDescent="0.25">
      <c r="A155" s="94"/>
    </row>
    <row r="156" spans="1:2" x14ac:dyDescent="0.25">
      <c r="A156" s="94"/>
    </row>
    <row r="157" spans="1:2" x14ac:dyDescent="0.25">
      <c r="A157" s="94"/>
    </row>
    <row r="158" spans="1:2" x14ac:dyDescent="0.25">
      <c r="A158" s="94"/>
    </row>
    <row r="159" spans="1:2" x14ac:dyDescent="0.25">
      <c r="A159" s="94"/>
    </row>
    <row r="160" spans="1:2" x14ac:dyDescent="0.25">
      <c r="A160" s="94"/>
    </row>
    <row r="161" spans="1:1" x14ac:dyDescent="0.25">
      <c r="A161" s="94"/>
    </row>
    <row r="162" spans="1:1" x14ac:dyDescent="0.25">
      <c r="A162" s="94"/>
    </row>
    <row r="163" spans="1:1" x14ac:dyDescent="0.25">
      <c r="A163" s="94"/>
    </row>
    <row r="164" spans="1:1" x14ac:dyDescent="0.25">
      <c r="A164" s="94"/>
    </row>
    <row r="165" spans="1:1" x14ac:dyDescent="0.25">
      <c r="A165" s="94"/>
    </row>
    <row r="166" spans="1:1" x14ac:dyDescent="0.25">
      <c r="A166" s="94"/>
    </row>
    <row r="167" spans="1:1" x14ac:dyDescent="0.25">
      <c r="A167" s="94"/>
    </row>
    <row r="168" spans="1:1" x14ac:dyDescent="0.25">
      <c r="A168" s="94"/>
    </row>
    <row r="169" spans="1:1" x14ac:dyDescent="0.25">
      <c r="A169" s="94"/>
    </row>
  </sheetData>
  <mergeCells count="3">
    <mergeCell ref="S2:V2"/>
    <mergeCell ref="W2:Z2"/>
    <mergeCell ref="AK2:AM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Usuario</cp:lastModifiedBy>
  <cp:lastPrinted>2020-01-22T23:10:17Z</cp:lastPrinted>
  <dcterms:created xsi:type="dcterms:W3CDTF">2019-08-29T19:12:01Z</dcterms:created>
  <dcterms:modified xsi:type="dcterms:W3CDTF">2021-01-08T16:45:10Z</dcterms:modified>
</cp:coreProperties>
</file>