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 Elite\Desktop\AVANCES FF 2018 - EXTENSIONISMO\OCTUBRE 2018\"/>
    </mc:Choice>
  </mc:AlternateContent>
  <bookViews>
    <workbookView xWindow="0" yWindow="180" windowWidth="16605" windowHeight="8955"/>
  </bookViews>
  <sheets>
    <sheet name="FMTO_CEDCAP " sheetId="1" r:id="rId1"/>
  </sheets>
  <externalReferences>
    <externalReference r:id="rId2"/>
  </externalReferences>
  <definedNames>
    <definedName name="_xlnm.Print_Area" localSheetId="0">'FMTO_CEDCAP '!$A$4:$L$26</definedName>
    <definedName name="EdoCEIP">#REF!</definedName>
    <definedName name="FedCEIP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7" i="1" l="1"/>
  <c r="I16" i="1"/>
  <c r="H16" i="1"/>
  <c r="G16" i="1"/>
  <c r="H15" i="1"/>
  <c r="G15" i="1"/>
  <c r="I14" i="1"/>
  <c r="H14" i="1"/>
  <c r="G14" i="1"/>
  <c r="H13" i="1"/>
  <c r="G13" i="1"/>
  <c r="I12" i="1"/>
  <c r="H12" i="1" s="1"/>
  <c r="H11" i="1"/>
  <c r="G11" i="1"/>
  <c r="I10" i="1"/>
  <c r="H10" i="1" s="1"/>
  <c r="H9" i="1"/>
  <c r="G9" i="1"/>
  <c r="F15" i="1"/>
  <c r="F13" i="1"/>
  <c r="F11" i="1"/>
  <c r="F9" i="1"/>
  <c r="G10" i="1" l="1"/>
  <c r="G12" i="1"/>
  <c r="J15" i="1"/>
  <c r="K15" i="1"/>
  <c r="J13" i="1"/>
  <c r="K13" i="1"/>
  <c r="J11" i="1"/>
  <c r="K11" i="1"/>
  <c r="K9" i="1"/>
  <c r="J9" i="1"/>
  <c r="L18" i="1" l="1"/>
  <c r="I18" i="1"/>
  <c r="I26" i="1" s="1"/>
  <c r="E18" i="1"/>
  <c r="E26" i="1" s="1"/>
  <c r="H23" i="1"/>
  <c r="G21" i="1"/>
  <c r="G22" i="1"/>
  <c r="G24" i="1" s="1"/>
  <c r="H22" i="1"/>
  <c r="H24" i="1" s="1"/>
  <c r="G23" i="1"/>
  <c r="J23" i="1"/>
  <c r="J24" i="1"/>
  <c r="K23" i="1"/>
  <c r="K24" i="1" s="1"/>
  <c r="H21" i="1"/>
  <c r="J18" i="1"/>
  <c r="K18" i="1"/>
  <c r="L24" i="1"/>
  <c r="D24" i="1"/>
  <c r="H27" i="1"/>
  <c r="G27" i="1"/>
  <c r="I27" i="1" s="1"/>
  <c r="I2" i="1"/>
  <c r="I24" i="1"/>
  <c r="L26" i="1" l="1"/>
  <c r="J26" i="1"/>
  <c r="F18" i="1"/>
  <c r="F26" i="1" s="1"/>
  <c r="G18" i="1"/>
  <c r="G26" i="1" s="1"/>
  <c r="H18" i="1"/>
  <c r="H26" i="1" s="1"/>
  <c r="K26" i="1"/>
</calcChain>
</file>

<file path=xl/sharedStrings.xml><?xml version="1.0" encoding="utf-8"?>
<sst xmlns="http://schemas.openxmlformats.org/spreadsheetml/2006/main" count="55" uniqueCount="42">
  <si>
    <t>FEDERAL</t>
  </si>
  <si>
    <t>ESTATAL</t>
  </si>
  <si>
    <t>TOTAL</t>
  </si>
  <si>
    <t>Estado:</t>
  </si>
  <si>
    <t>Cuadro de Metas y Montos</t>
  </si>
  <si>
    <t>Programa</t>
  </si>
  <si>
    <t>Componente</t>
  </si>
  <si>
    <t>Concepto de apoyo</t>
  </si>
  <si>
    <t>Cantidad de Medida</t>
  </si>
  <si>
    <t>De la “SAGARPA” (80%)</t>
  </si>
  <si>
    <t>Del “Gobierno de Estado”
 (20%)</t>
  </si>
  <si>
    <t>Gran Total</t>
  </si>
  <si>
    <t>Agrícola</t>
  </si>
  <si>
    <t>Extensionistas</t>
  </si>
  <si>
    <t>Ganadera</t>
  </si>
  <si>
    <t>Acuacultura y Pesca</t>
  </si>
  <si>
    <t>Desarrollo Rural</t>
  </si>
  <si>
    <t>Subtotal</t>
  </si>
  <si>
    <t xml:space="preserve">Gastos de Operación </t>
  </si>
  <si>
    <t>ESTADO DE:</t>
  </si>
  <si>
    <t>Contratar Extensionistas</t>
  </si>
  <si>
    <t>Unidad de Medida</t>
  </si>
  <si>
    <t>Coordinador</t>
  </si>
  <si>
    <t>Actividad/Subsector
/estrategia</t>
  </si>
  <si>
    <t xml:space="preserve">Evaluación </t>
  </si>
  <si>
    <t>Extensionismo, Desarrollo de Capacidades y Asociatividad Productiva</t>
  </si>
  <si>
    <t>Delegación SAGARPA (Operación, Seguimiento y Supervisión)</t>
  </si>
  <si>
    <t>Gobierno del Estado en FOFAE (Operación y Seguimiento)</t>
  </si>
  <si>
    <t>Avance de Metas Programadas</t>
  </si>
  <si>
    <t xml:space="preserve">Número de Beneficiarios </t>
  </si>
  <si>
    <r>
      <t xml:space="preserve">Avance de Recursos </t>
    </r>
    <r>
      <rPr>
        <b/>
        <sz val="12"/>
        <color theme="1"/>
        <rFont val="Arial"/>
        <family val="2"/>
      </rPr>
      <t>Autorizados</t>
    </r>
    <r>
      <rPr>
        <b/>
        <sz val="10"/>
        <color theme="1"/>
        <rFont val="Arial"/>
        <family val="2"/>
      </rPr>
      <t xml:space="preserve"> (pesos)</t>
    </r>
  </si>
  <si>
    <r>
      <t xml:space="preserve">Avance de Recursos </t>
    </r>
    <r>
      <rPr>
        <b/>
        <sz val="12"/>
        <color theme="1"/>
        <rFont val="Arial"/>
        <family val="2"/>
      </rPr>
      <t xml:space="preserve">Pagados </t>
    </r>
    <r>
      <rPr>
        <b/>
        <sz val="10"/>
        <color theme="1"/>
        <rFont val="Arial"/>
        <family val="2"/>
      </rPr>
      <t>(pesos)</t>
    </r>
  </si>
  <si>
    <t>Total</t>
  </si>
  <si>
    <t>Oaxaca</t>
  </si>
  <si>
    <t>AVANCE MENSUAL DE METAS FÍSICAS Y MONTOS FINANCIEROS POR ENTIDAD FEDERATIVA DEL COMPONENTE DE EXTENSIONISMO, DESARROLLO DE CAPACIDADES Y ASOCIATIVIDAD PRODUCTIVA 2018</t>
  </si>
  <si>
    <r>
      <t xml:space="preserve">Estrategias de Extensionismo 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>_/</t>
    </r>
  </si>
  <si>
    <t>Eventos</t>
  </si>
  <si>
    <t>Nombre y Firma responsable del Gobierno del Estado</t>
  </si>
  <si>
    <t>Lic. Elieter Gricel Ureña Armas</t>
  </si>
  <si>
    <t>Nombre y Firma de quien valida por la Delegación SAGARPA</t>
  </si>
  <si>
    <t>MVZ. Rigoberto Gómez Arellanez</t>
  </si>
  <si>
    <t>Correspondiente al mes de:  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</si>
</sst>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;;;"/>
    <numFmt numFmtId="165" formatCode="_-* #,##0_-;\-* #,##0_-;_-* &quot;-&quot;??_-;_-@_-"/>
    <numFmt numFmtId="166" formatCode="_-* #,##0.0_-;\-* #,##0.0_-;_-* &quot;-&quot;??_-;_-@_-"/>
    <numFmt numFmtId="167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0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164" fontId="0" fillId="0" borderId="0" xfId="0" applyNumberFormat="1"/>
    <xf numFmtId="164" fontId="2" fillId="0" borderId="1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0" fillId="0" borderId="4" xfId="1" applyNumberFormat="1" applyFont="1" applyBorder="1"/>
    <xf numFmtId="164" fontId="0" fillId="0" borderId="5" xfId="1" applyNumberFormat="1" applyFont="1" applyBorder="1"/>
    <xf numFmtId="164" fontId="3" fillId="0" borderId="0" xfId="0" applyNumberFormat="1" applyFont="1" applyAlignment="1">
      <alignment horizontal="right"/>
    </xf>
    <xf numFmtId="164" fontId="2" fillId="0" borderId="0" xfId="0" applyNumberFormat="1" applyFont="1"/>
    <xf numFmtId="0" fontId="0" fillId="2" borderId="0" xfId="0" applyFill="1" applyAlignment="1"/>
    <xf numFmtId="165" fontId="0" fillId="0" borderId="0" xfId="1" applyNumberFormat="1" applyFont="1"/>
    <xf numFmtId="166" fontId="7" fillId="2" borderId="0" xfId="1" applyNumberFormat="1" applyFont="1" applyFill="1" applyAlignment="1">
      <alignment vertical="center"/>
    </xf>
    <xf numFmtId="166" fontId="7" fillId="2" borderId="0" xfId="0" applyNumberFormat="1" applyFont="1" applyFill="1" applyAlignment="1">
      <alignment vertical="center"/>
    </xf>
    <xf numFmtId="43" fontId="0" fillId="0" borderId="0" xfId="1" applyNumberFormat="1" applyFont="1"/>
    <xf numFmtId="0" fontId="10" fillId="0" borderId="0" xfId="0" applyFont="1"/>
    <xf numFmtId="166" fontId="7" fillId="0" borderId="0" xfId="1" applyNumberFormat="1" applyFont="1"/>
    <xf numFmtId="167" fontId="0" fillId="0" borderId="0" xfId="2" applyNumberFormat="1" applyFont="1"/>
    <xf numFmtId="0" fontId="0" fillId="0" borderId="0" xfId="0" applyAlignment="1">
      <alignment horizontal="center"/>
    </xf>
    <xf numFmtId="0" fontId="5" fillId="2" borderId="0" xfId="0" applyFont="1" applyFill="1" applyAlignment="1">
      <alignment vertical="center"/>
    </xf>
    <xf numFmtId="0" fontId="6" fillId="0" borderId="6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165" fontId="0" fillId="0" borderId="0" xfId="0" applyNumberFormat="1"/>
    <xf numFmtId="43" fontId="0" fillId="0" borderId="0" xfId="1" applyFont="1"/>
    <xf numFmtId="167" fontId="6" fillId="0" borderId="6" xfId="2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5" fontId="5" fillId="0" borderId="6" xfId="1" applyNumberFormat="1" applyFont="1" applyBorder="1" applyAlignment="1">
      <alignment vertical="center"/>
    </xf>
    <xf numFmtId="167" fontId="8" fillId="0" borderId="13" xfId="2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vertical="center" wrapText="1"/>
    </xf>
    <xf numFmtId="165" fontId="8" fillId="3" borderId="13" xfId="1" applyNumberFormat="1" applyFont="1" applyFill="1" applyBorder="1" applyAlignment="1">
      <alignment horizontal="right" vertical="center"/>
    </xf>
    <xf numFmtId="165" fontId="8" fillId="3" borderId="14" xfId="1" applyNumberFormat="1" applyFont="1" applyFill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/>
    </xf>
    <xf numFmtId="164" fontId="0" fillId="0" borderId="0" xfId="1" applyNumberFormat="1" applyFont="1" applyBorder="1"/>
    <xf numFmtId="166" fontId="9" fillId="0" borderId="0" xfId="0" applyNumberFormat="1" applyFont="1" applyBorder="1" applyAlignment="1">
      <alignment horizontal="right" vertical="center"/>
    </xf>
    <xf numFmtId="0" fontId="8" fillId="4" borderId="7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15" fillId="0" borderId="0" xfId="0" applyFont="1" applyAlignment="1">
      <alignment horizontal="right"/>
    </xf>
    <xf numFmtId="0" fontId="15" fillId="2" borderId="0" xfId="0" applyFont="1" applyFill="1" applyAlignment="1"/>
    <xf numFmtId="166" fontId="6" fillId="3" borderId="6" xfId="1" applyNumberFormat="1" applyFont="1" applyFill="1" applyBorder="1" applyAlignment="1">
      <alignment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5" fontId="5" fillId="0" borderId="11" xfId="1" applyNumberFormat="1" applyFont="1" applyBorder="1" applyAlignment="1">
      <alignment vertical="center"/>
    </xf>
    <xf numFmtId="165" fontId="6" fillId="0" borderId="13" xfId="1" applyNumberFormat="1" applyFont="1" applyBorder="1" applyAlignment="1">
      <alignment vertical="center" wrapText="1"/>
    </xf>
    <xf numFmtId="165" fontId="6" fillId="0" borderId="13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horizontal="right" vertical="center"/>
    </xf>
    <xf numFmtId="0" fontId="8" fillId="4" borderId="16" xfId="0" applyFont="1" applyFill="1" applyBorder="1" applyAlignment="1">
      <alignment vertical="center" wrapText="1"/>
    </xf>
    <xf numFmtId="165" fontId="8" fillId="3" borderId="16" xfId="0" applyNumberFormat="1" applyFont="1" applyFill="1" applyBorder="1" applyAlignment="1">
      <alignment vertical="center" wrapText="1"/>
    </xf>
    <xf numFmtId="166" fontId="9" fillId="2" borderId="0" xfId="1" applyNumberFormat="1" applyFont="1" applyFill="1" applyBorder="1" applyAlignment="1">
      <alignment horizontal="right" vertical="center"/>
    </xf>
    <xf numFmtId="165" fontId="8" fillId="3" borderId="16" xfId="0" applyNumberFormat="1" applyFont="1" applyFill="1" applyBorder="1" applyAlignment="1">
      <alignment horizontal="right" vertical="center"/>
    </xf>
    <xf numFmtId="165" fontId="8" fillId="3" borderId="18" xfId="0" applyNumberFormat="1" applyFont="1" applyFill="1" applyBorder="1" applyAlignment="1">
      <alignment horizontal="right" vertical="center"/>
    </xf>
    <xf numFmtId="0" fontId="2" fillId="2" borderId="0" xfId="0" applyFont="1" applyFill="1" applyAlignment="1"/>
    <xf numFmtId="0" fontId="6" fillId="0" borderId="6" xfId="0" applyFont="1" applyFill="1" applyBorder="1" applyAlignment="1">
      <alignment vertical="center" wrapText="1"/>
    </xf>
    <xf numFmtId="165" fontId="5" fillId="0" borderId="6" xfId="1" applyNumberFormat="1" applyFont="1" applyFill="1" applyBorder="1" applyAlignment="1">
      <alignment vertical="center"/>
    </xf>
    <xf numFmtId="165" fontId="5" fillId="0" borderId="11" xfId="1" applyNumberFormat="1" applyFont="1" applyFill="1" applyBorder="1" applyAlignment="1">
      <alignment vertical="center"/>
    </xf>
    <xf numFmtId="165" fontId="0" fillId="0" borderId="0" xfId="0" applyNumberFormat="1" applyFill="1"/>
    <xf numFmtId="0" fontId="0" fillId="0" borderId="0" xfId="0" applyFill="1"/>
    <xf numFmtId="43" fontId="0" fillId="0" borderId="0" xfId="1" applyFont="1" applyFill="1"/>
    <xf numFmtId="43" fontId="0" fillId="0" borderId="0" xfId="0" applyNumberFormat="1" applyFill="1"/>
    <xf numFmtId="165" fontId="5" fillId="0" borderId="19" xfId="1" applyNumberFormat="1" applyFont="1" applyBorder="1" applyAlignment="1">
      <alignment vertical="center"/>
    </xf>
    <xf numFmtId="165" fontId="5" fillId="0" borderId="21" xfId="1" applyNumberFormat="1" applyFont="1" applyBorder="1" applyAlignment="1">
      <alignment vertical="center"/>
    </xf>
    <xf numFmtId="165" fontId="5" fillId="0" borderId="22" xfId="1" applyNumberFormat="1" applyFont="1" applyBorder="1" applyAlignment="1">
      <alignment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165" fontId="5" fillId="0" borderId="26" xfId="1" applyNumberFormat="1" applyFont="1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165" fontId="5" fillId="0" borderId="26" xfId="1" applyNumberFormat="1" applyFont="1" applyBorder="1" applyAlignment="1">
      <alignment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13" fillId="0" borderId="2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</cellXfs>
  <cellStyles count="11">
    <cellStyle name="Millares" xfId="1" builtinId="3"/>
    <cellStyle name="Millares 3 2" xfId="3"/>
    <cellStyle name="Moneda 2" xfId="4"/>
    <cellStyle name="Normal" xfId="0" builtinId="0"/>
    <cellStyle name="Normal 2" xfId="5"/>
    <cellStyle name="Normal 2 2" xfId="6"/>
    <cellStyle name="Normal 5" xfId="7"/>
    <cellStyle name="Normal 6" xfId="8"/>
    <cellStyle name="Normal 9" xfId="9"/>
    <cellStyle name="Porcentaje" xfId="2" builtinId="5"/>
    <cellStyle name="Porcentaje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eyva.dgspdr/Documents/EJERCICIO2015/ANEXO%20TECNICO/FMTO_AN-TEC_CEIP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TO_CEIP (2015)"/>
      <sheetName val="montos"/>
      <sheetName val="FMTO_CEIP "/>
    </sheetNames>
    <sheetDataSet>
      <sheetData sheetId="0"/>
      <sheetData sheetId="1">
        <row r="5">
          <cell r="B5" t="str">
            <v>Aguascalientes</v>
          </cell>
          <cell r="C5">
            <v>8300000.0000000009</v>
          </cell>
          <cell r="D5">
            <v>7885000.0000000009</v>
          </cell>
          <cell r="E5">
            <v>282200.00000000006</v>
          </cell>
          <cell r="F5">
            <v>16600.000000000004</v>
          </cell>
          <cell r="G5">
            <v>20750.000000000004</v>
          </cell>
          <cell r="H5">
            <v>24900.000000000004</v>
          </cell>
          <cell r="I5">
            <v>49800.000000000007</v>
          </cell>
          <cell r="J5">
            <v>20750.000000000004</v>
          </cell>
          <cell r="K5">
            <v>415000.00000000006</v>
          </cell>
          <cell r="L5">
            <v>7885000.0000000009</v>
          </cell>
        </row>
        <row r="6">
          <cell r="B6" t="str">
            <v>Baja California</v>
          </cell>
          <cell r="C6">
            <v>10700000</v>
          </cell>
          <cell r="D6">
            <v>10165000</v>
          </cell>
          <cell r="E6">
            <v>363800</v>
          </cell>
          <cell r="F6">
            <v>21400</v>
          </cell>
          <cell r="G6">
            <v>26750</v>
          </cell>
          <cell r="H6">
            <v>32100</v>
          </cell>
          <cell r="I6">
            <v>64200</v>
          </cell>
          <cell r="J6">
            <v>26750</v>
          </cell>
          <cell r="K6">
            <v>535000</v>
          </cell>
          <cell r="L6">
            <v>10165000</v>
          </cell>
        </row>
        <row r="7">
          <cell r="B7" t="str">
            <v>Baja Calidornia Sur</v>
          </cell>
          <cell r="C7">
            <v>5900000</v>
          </cell>
          <cell r="D7">
            <v>5605000</v>
          </cell>
          <cell r="E7">
            <v>200600</v>
          </cell>
          <cell r="F7">
            <v>11800</v>
          </cell>
          <cell r="G7">
            <v>14750</v>
          </cell>
          <cell r="H7">
            <v>17700</v>
          </cell>
          <cell r="I7">
            <v>35400</v>
          </cell>
          <cell r="J7">
            <v>14750</v>
          </cell>
          <cell r="K7">
            <v>295000</v>
          </cell>
          <cell r="L7">
            <v>5605000</v>
          </cell>
        </row>
        <row r="8">
          <cell r="B8" t="str">
            <v>Campeche</v>
          </cell>
          <cell r="C8">
            <v>10900000</v>
          </cell>
          <cell r="D8">
            <v>10355000</v>
          </cell>
          <cell r="E8">
            <v>370600</v>
          </cell>
          <cell r="F8">
            <v>21800</v>
          </cell>
          <cell r="G8">
            <v>27250</v>
          </cell>
          <cell r="H8">
            <v>32700</v>
          </cell>
          <cell r="I8">
            <v>65400</v>
          </cell>
          <cell r="J8">
            <v>27250</v>
          </cell>
          <cell r="K8">
            <v>545000</v>
          </cell>
          <cell r="L8">
            <v>10355000</v>
          </cell>
        </row>
        <row r="9">
          <cell r="B9" t="str">
            <v>Coahuila</v>
          </cell>
          <cell r="C9">
            <v>14700000</v>
          </cell>
          <cell r="D9">
            <v>13965000</v>
          </cell>
          <cell r="E9">
            <v>499800.00000000006</v>
          </cell>
          <cell r="F9">
            <v>29400</v>
          </cell>
          <cell r="G9">
            <v>36750</v>
          </cell>
          <cell r="H9">
            <v>44100</v>
          </cell>
          <cell r="I9">
            <v>88200</v>
          </cell>
          <cell r="J9">
            <v>36750</v>
          </cell>
          <cell r="K9">
            <v>735000</v>
          </cell>
          <cell r="L9">
            <v>13965000</v>
          </cell>
        </row>
        <row r="10">
          <cell r="B10" t="str">
            <v>Colima</v>
          </cell>
          <cell r="C10">
            <v>6900000</v>
          </cell>
          <cell r="D10">
            <v>6555000</v>
          </cell>
          <cell r="E10">
            <v>234600.00000000003</v>
          </cell>
          <cell r="F10">
            <v>13800</v>
          </cell>
          <cell r="G10">
            <v>17250</v>
          </cell>
          <cell r="H10">
            <v>20700</v>
          </cell>
          <cell r="I10">
            <v>41400</v>
          </cell>
          <cell r="J10">
            <v>17250</v>
          </cell>
          <cell r="K10">
            <v>345000</v>
          </cell>
          <cell r="L10">
            <v>6555000</v>
          </cell>
        </row>
        <row r="11">
          <cell r="B11" t="str">
            <v>Chiapas</v>
          </cell>
          <cell r="C11">
            <v>39400000</v>
          </cell>
          <cell r="D11">
            <v>37430000</v>
          </cell>
          <cell r="E11">
            <v>1339600</v>
          </cell>
          <cell r="F11">
            <v>78800</v>
          </cell>
          <cell r="G11">
            <v>98500</v>
          </cell>
          <cell r="H11">
            <v>118200</v>
          </cell>
          <cell r="I11">
            <v>236400</v>
          </cell>
          <cell r="J11">
            <v>98500</v>
          </cell>
          <cell r="K11">
            <v>1970000</v>
          </cell>
          <cell r="L11">
            <v>37430000</v>
          </cell>
        </row>
        <row r="12">
          <cell r="B12" t="str">
            <v>Chihuahua</v>
          </cell>
          <cell r="C12">
            <v>20700000</v>
          </cell>
          <cell r="D12">
            <v>19665000</v>
          </cell>
          <cell r="E12">
            <v>703800</v>
          </cell>
          <cell r="F12">
            <v>41400</v>
          </cell>
          <cell r="G12">
            <v>51750</v>
          </cell>
          <cell r="H12">
            <v>62100</v>
          </cell>
          <cell r="I12">
            <v>124200</v>
          </cell>
          <cell r="J12">
            <v>51750</v>
          </cell>
          <cell r="K12">
            <v>1035000</v>
          </cell>
          <cell r="L12">
            <v>19665000</v>
          </cell>
        </row>
        <row r="13">
          <cell r="B13" t="str">
            <v>Distrito Federal</v>
          </cell>
          <cell r="C13">
            <v>5000000</v>
          </cell>
          <cell r="D13">
            <v>4750000</v>
          </cell>
          <cell r="E13">
            <v>170000</v>
          </cell>
          <cell r="F13">
            <v>10000</v>
          </cell>
          <cell r="G13">
            <v>12500</v>
          </cell>
          <cell r="H13">
            <v>15000</v>
          </cell>
          <cell r="I13">
            <v>30000</v>
          </cell>
          <cell r="J13">
            <v>12500</v>
          </cell>
          <cell r="K13">
            <v>250000</v>
          </cell>
          <cell r="L13">
            <v>4750000</v>
          </cell>
        </row>
        <row r="14">
          <cell r="B14" t="str">
            <v>Durango</v>
          </cell>
          <cell r="C14">
            <v>16399999.999999998</v>
          </cell>
          <cell r="D14">
            <v>15579999.999999998</v>
          </cell>
          <cell r="E14">
            <v>557600</v>
          </cell>
          <cell r="F14">
            <v>32800</v>
          </cell>
          <cell r="G14">
            <v>40999.999999999993</v>
          </cell>
          <cell r="H14">
            <v>49199.999999999993</v>
          </cell>
          <cell r="I14">
            <v>98399.999999999985</v>
          </cell>
          <cell r="J14">
            <v>40999.999999999993</v>
          </cell>
          <cell r="K14">
            <v>820000</v>
          </cell>
          <cell r="L14">
            <v>15579999.999999998</v>
          </cell>
        </row>
        <row r="15">
          <cell r="B15" t="str">
            <v>Guanajuato</v>
          </cell>
          <cell r="C15">
            <v>27500000</v>
          </cell>
          <cell r="D15">
            <v>26125000</v>
          </cell>
          <cell r="E15">
            <v>935000.00000000012</v>
          </cell>
          <cell r="F15">
            <v>55000</v>
          </cell>
          <cell r="G15">
            <v>68750</v>
          </cell>
          <cell r="H15">
            <v>82500</v>
          </cell>
          <cell r="I15">
            <v>165000</v>
          </cell>
          <cell r="J15">
            <v>68750</v>
          </cell>
          <cell r="K15">
            <v>1375000</v>
          </cell>
          <cell r="L15">
            <v>26125000</v>
          </cell>
        </row>
        <row r="16">
          <cell r="B16" t="str">
            <v>Guerrero</v>
          </cell>
          <cell r="C16">
            <v>25100000</v>
          </cell>
          <cell r="D16">
            <v>23845000</v>
          </cell>
          <cell r="E16">
            <v>853400.00000000012</v>
          </cell>
          <cell r="F16">
            <v>50200</v>
          </cell>
          <cell r="G16">
            <v>62750</v>
          </cell>
          <cell r="H16">
            <v>75300</v>
          </cell>
          <cell r="I16">
            <v>150600</v>
          </cell>
          <cell r="J16">
            <v>62750</v>
          </cell>
          <cell r="K16">
            <v>1255000</v>
          </cell>
          <cell r="L16">
            <v>23845000</v>
          </cell>
        </row>
        <row r="17">
          <cell r="B17" t="str">
            <v>Hidalgo</v>
          </cell>
          <cell r="C17">
            <v>21900000</v>
          </cell>
          <cell r="D17">
            <v>20805000</v>
          </cell>
          <cell r="E17">
            <v>744600</v>
          </cell>
          <cell r="F17">
            <v>43800</v>
          </cell>
          <cell r="G17">
            <v>54750</v>
          </cell>
          <cell r="H17">
            <v>65700</v>
          </cell>
          <cell r="I17">
            <v>131400</v>
          </cell>
          <cell r="J17">
            <v>54750</v>
          </cell>
          <cell r="K17">
            <v>1095000</v>
          </cell>
          <cell r="L17">
            <v>20805000</v>
          </cell>
        </row>
        <row r="18">
          <cell r="B18" t="str">
            <v>Jalisco</v>
          </cell>
          <cell r="C18">
            <v>31200000</v>
          </cell>
          <cell r="D18">
            <v>29640000</v>
          </cell>
          <cell r="E18">
            <v>1060800</v>
          </cell>
          <cell r="F18">
            <v>62400</v>
          </cell>
          <cell r="G18">
            <v>78000</v>
          </cell>
          <cell r="H18">
            <v>93600</v>
          </cell>
          <cell r="I18">
            <v>187200</v>
          </cell>
          <cell r="J18">
            <v>78000</v>
          </cell>
          <cell r="K18">
            <v>1560000</v>
          </cell>
          <cell r="L18">
            <v>29640000</v>
          </cell>
        </row>
        <row r="19">
          <cell r="B19" t="str">
            <v>Mèxico</v>
          </cell>
          <cell r="C19">
            <v>26900000</v>
          </cell>
          <cell r="D19">
            <v>25555000</v>
          </cell>
          <cell r="E19">
            <v>914600.00000000012</v>
          </cell>
          <cell r="F19">
            <v>53800</v>
          </cell>
          <cell r="G19">
            <v>67250</v>
          </cell>
          <cell r="H19">
            <v>80700</v>
          </cell>
          <cell r="I19">
            <v>161400</v>
          </cell>
          <cell r="J19">
            <v>67250</v>
          </cell>
          <cell r="K19">
            <v>1345000</v>
          </cell>
          <cell r="L19">
            <v>25555000</v>
          </cell>
        </row>
        <row r="20">
          <cell r="B20" t="str">
            <v>Michoacán</v>
          </cell>
          <cell r="C20">
            <v>28100000</v>
          </cell>
          <cell r="D20">
            <v>26695000</v>
          </cell>
          <cell r="E20">
            <v>955400.00000000012</v>
          </cell>
          <cell r="F20">
            <v>56200</v>
          </cell>
          <cell r="G20">
            <v>70250</v>
          </cell>
          <cell r="H20">
            <v>84300</v>
          </cell>
          <cell r="I20">
            <v>168600</v>
          </cell>
          <cell r="J20">
            <v>70250</v>
          </cell>
          <cell r="K20">
            <v>1405000</v>
          </cell>
          <cell r="L20">
            <v>26695000</v>
          </cell>
        </row>
        <row r="21">
          <cell r="B21" t="str">
            <v>Morelos</v>
          </cell>
          <cell r="C21">
            <v>13300000</v>
          </cell>
          <cell r="D21">
            <v>12635000</v>
          </cell>
          <cell r="E21">
            <v>452200.00000000006</v>
          </cell>
          <cell r="F21">
            <v>26600</v>
          </cell>
          <cell r="G21">
            <v>33250</v>
          </cell>
          <cell r="H21">
            <v>39900</v>
          </cell>
          <cell r="I21">
            <v>79800</v>
          </cell>
          <cell r="J21">
            <v>33250</v>
          </cell>
          <cell r="K21">
            <v>665000</v>
          </cell>
          <cell r="L21">
            <v>12635000</v>
          </cell>
        </row>
        <row r="22">
          <cell r="B22" t="str">
            <v>Nayarit</v>
          </cell>
          <cell r="C22">
            <v>13200000</v>
          </cell>
          <cell r="D22">
            <v>12540000</v>
          </cell>
          <cell r="E22">
            <v>448800.00000000006</v>
          </cell>
          <cell r="F22">
            <v>26400</v>
          </cell>
          <cell r="G22">
            <v>33000</v>
          </cell>
          <cell r="H22">
            <v>39600</v>
          </cell>
          <cell r="I22">
            <v>79200</v>
          </cell>
          <cell r="J22">
            <v>33000</v>
          </cell>
          <cell r="K22">
            <v>660000</v>
          </cell>
          <cell r="L22">
            <v>12540000</v>
          </cell>
        </row>
        <row r="23">
          <cell r="B23" t="str">
            <v>Nuevo Leòn</v>
          </cell>
          <cell r="C23">
            <v>12300000</v>
          </cell>
          <cell r="D23">
            <v>11685000</v>
          </cell>
          <cell r="E23">
            <v>418200.00000000006</v>
          </cell>
          <cell r="F23">
            <v>24600</v>
          </cell>
          <cell r="G23">
            <v>30750</v>
          </cell>
          <cell r="H23">
            <v>36900</v>
          </cell>
          <cell r="I23">
            <v>73800</v>
          </cell>
          <cell r="J23">
            <v>30750</v>
          </cell>
          <cell r="K23">
            <v>615000</v>
          </cell>
          <cell r="L23">
            <v>11685000</v>
          </cell>
        </row>
        <row r="24">
          <cell r="B24" t="str">
            <v>Oaxaca</v>
          </cell>
          <cell r="C24">
            <v>36200000</v>
          </cell>
          <cell r="D24">
            <v>34390000</v>
          </cell>
          <cell r="E24">
            <v>1230800</v>
          </cell>
          <cell r="F24">
            <v>72400</v>
          </cell>
          <cell r="G24">
            <v>90500</v>
          </cell>
          <cell r="H24">
            <v>108600</v>
          </cell>
          <cell r="I24">
            <v>217200</v>
          </cell>
          <cell r="J24">
            <v>90500</v>
          </cell>
          <cell r="K24">
            <v>1810000</v>
          </cell>
          <cell r="L24">
            <v>34390000</v>
          </cell>
        </row>
        <row r="25">
          <cell r="B25" t="str">
            <v>Puebla</v>
          </cell>
          <cell r="C25">
            <v>28300000</v>
          </cell>
          <cell r="D25">
            <v>26885000</v>
          </cell>
          <cell r="E25">
            <v>962200.00000000012</v>
          </cell>
          <cell r="F25">
            <v>56600</v>
          </cell>
          <cell r="G25">
            <v>70750</v>
          </cell>
          <cell r="H25">
            <v>84900</v>
          </cell>
          <cell r="I25">
            <v>169800</v>
          </cell>
          <cell r="J25">
            <v>70750</v>
          </cell>
          <cell r="K25">
            <v>1415000</v>
          </cell>
          <cell r="L25">
            <v>26885000</v>
          </cell>
        </row>
        <row r="26">
          <cell r="B26" t="str">
            <v>Querètaro</v>
          </cell>
          <cell r="C26">
            <v>12600000</v>
          </cell>
          <cell r="D26">
            <v>11970000</v>
          </cell>
          <cell r="E26">
            <v>428400.00000000006</v>
          </cell>
          <cell r="F26">
            <v>25200</v>
          </cell>
          <cell r="G26">
            <v>31500</v>
          </cell>
          <cell r="H26">
            <v>37800</v>
          </cell>
          <cell r="I26">
            <v>75600</v>
          </cell>
          <cell r="J26">
            <v>31500</v>
          </cell>
          <cell r="K26">
            <v>630000</v>
          </cell>
          <cell r="L26">
            <v>11970000</v>
          </cell>
        </row>
        <row r="27">
          <cell r="B27" t="str">
            <v>Quintana Roo</v>
          </cell>
          <cell r="C27">
            <v>7400000</v>
          </cell>
          <cell r="D27">
            <v>7030000</v>
          </cell>
          <cell r="E27">
            <v>251600.00000000003</v>
          </cell>
          <cell r="F27">
            <v>14800</v>
          </cell>
          <cell r="G27">
            <v>18500</v>
          </cell>
          <cell r="H27">
            <v>22200</v>
          </cell>
          <cell r="I27">
            <v>44400</v>
          </cell>
          <cell r="J27">
            <v>18500</v>
          </cell>
          <cell r="K27">
            <v>370000</v>
          </cell>
          <cell r="L27">
            <v>7030000</v>
          </cell>
        </row>
        <row r="28">
          <cell r="B28" t="str">
            <v>San Luis Potosì</v>
          </cell>
          <cell r="C28">
            <v>16500000</v>
          </cell>
          <cell r="D28">
            <v>15675000</v>
          </cell>
          <cell r="E28">
            <v>561000</v>
          </cell>
          <cell r="F28">
            <v>33000</v>
          </cell>
          <cell r="G28">
            <v>41250</v>
          </cell>
          <cell r="H28">
            <v>49500</v>
          </cell>
          <cell r="I28">
            <v>99000</v>
          </cell>
          <cell r="J28">
            <v>41250</v>
          </cell>
          <cell r="K28">
            <v>825000</v>
          </cell>
          <cell r="L28">
            <v>15675000</v>
          </cell>
        </row>
        <row r="29">
          <cell r="B29" t="str">
            <v>Sinaloa</v>
          </cell>
          <cell r="C29">
            <v>26600000</v>
          </cell>
          <cell r="D29">
            <v>25270000</v>
          </cell>
          <cell r="E29">
            <v>904400.00000000012</v>
          </cell>
          <cell r="F29">
            <v>53200</v>
          </cell>
          <cell r="G29">
            <v>66500</v>
          </cell>
          <cell r="H29">
            <v>79800</v>
          </cell>
          <cell r="I29">
            <v>159600</v>
          </cell>
          <cell r="J29">
            <v>66500</v>
          </cell>
          <cell r="K29">
            <v>1330000</v>
          </cell>
          <cell r="L29">
            <v>25270000</v>
          </cell>
        </row>
        <row r="30">
          <cell r="B30" t="str">
            <v>Sonora</v>
          </cell>
          <cell r="C30">
            <v>26400000</v>
          </cell>
          <cell r="D30">
            <v>25080000</v>
          </cell>
          <cell r="E30">
            <v>897600.00000000012</v>
          </cell>
          <cell r="F30">
            <v>52800</v>
          </cell>
          <cell r="G30">
            <v>66000</v>
          </cell>
          <cell r="H30">
            <v>79200</v>
          </cell>
          <cell r="I30">
            <v>158400</v>
          </cell>
          <cell r="J30">
            <v>66000</v>
          </cell>
          <cell r="K30">
            <v>1320000</v>
          </cell>
          <cell r="L30">
            <v>25080000</v>
          </cell>
        </row>
        <row r="31">
          <cell r="B31" t="str">
            <v>Tabasco</v>
          </cell>
          <cell r="C31">
            <v>18100000</v>
          </cell>
          <cell r="D31">
            <v>17195000</v>
          </cell>
          <cell r="E31">
            <v>615400</v>
          </cell>
          <cell r="F31">
            <v>36200</v>
          </cell>
          <cell r="G31">
            <v>45250</v>
          </cell>
          <cell r="H31">
            <v>54300</v>
          </cell>
          <cell r="I31">
            <v>108600</v>
          </cell>
          <cell r="J31">
            <v>45250</v>
          </cell>
          <cell r="K31">
            <v>905000</v>
          </cell>
          <cell r="L31">
            <v>17195000</v>
          </cell>
        </row>
        <row r="32">
          <cell r="B32" t="str">
            <v>Tamaulipas</v>
          </cell>
          <cell r="C32">
            <v>21900000</v>
          </cell>
          <cell r="D32">
            <v>20805000</v>
          </cell>
          <cell r="E32">
            <v>744600</v>
          </cell>
          <cell r="F32">
            <v>43800</v>
          </cell>
          <cell r="G32">
            <v>54750</v>
          </cell>
          <cell r="H32">
            <v>65700</v>
          </cell>
          <cell r="I32">
            <v>131400</v>
          </cell>
          <cell r="J32">
            <v>54750</v>
          </cell>
          <cell r="K32">
            <v>1095000</v>
          </cell>
          <cell r="L32">
            <v>20805000</v>
          </cell>
        </row>
        <row r="33">
          <cell r="B33" t="str">
            <v>Tlaxcala</v>
          </cell>
          <cell r="C33">
            <v>9200000</v>
          </cell>
          <cell r="D33">
            <v>8740000</v>
          </cell>
          <cell r="E33">
            <v>312800</v>
          </cell>
          <cell r="F33">
            <v>18400</v>
          </cell>
          <cell r="G33">
            <v>23000</v>
          </cell>
          <cell r="H33">
            <v>27600</v>
          </cell>
          <cell r="I33">
            <v>55200</v>
          </cell>
          <cell r="J33">
            <v>23000</v>
          </cell>
          <cell r="K33">
            <v>460000</v>
          </cell>
          <cell r="L33">
            <v>8740000</v>
          </cell>
        </row>
        <row r="34">
          <cell r="B34" t="str">
            <v>Veracruz</v>
          </cell>
          <cell r="C34">
            <v>44400000</v>
          </cell>
          <cell r="D34">
            <v>42180000</v>
          </cell>
          <cell r="E34">
            <v>1509600</v>
          </cell>
          <cell r="F34">
            <v>88800</v>
          </cell>
          <cell r="G34">
            <v>111000</v>
          </cell>
          <cell r="H34">
            <v>133200</v>
          </cell>
          <cell r="I34">
            <v>266400</v>
          </cell>
          <cell r="J34">
            <v>111000</v>
          </cell>
          <cell r="K34">
            <v>2220000</v>
          </cell>
          <cell r="L34">
            <v>42180000</v>
          </cell>
        </row>
        <row r="35">
          <cell r="B35" t="str">
            <v>Yucatán</v>
          </cell>
          <cell r="C35">
            <v>18100000</v>
          </cell>
          <cell r="D35">
            <v>17195000</v>
          </cell>
          <cell r="E35">
            <v>615400</v>
          </cell>
          <cell r="F35">
            <v>36200</v>
          </cell>
          <cell r="G35">
            <v>45250</v>
          </cell>
          <cell r="H35">
            <v>54300</v>
          </cell>
          <cell r="I35">
            <v>108600</v>
          </cell>
          <cell r="J35">
            <v>45250</v>
          </cell>
          <cell r="K35">
            <v>905000</v>
          </cell>
          <cell r="L35">
            <v>17195000</v>
          </cell>
        </row>
        <row r="36">
          <cell r="B36" t="str">
            <v>Zacatecas</v>
          </cell>
          <cell r="C36">
            <v>24000000</v>
          </cell>
          <cell r="D36">
            <v>22800000</v>
          </cell>
          <cell r="E36">
            <v>816000.00000000012</v>
          </cell>
          <cell r="F36">
            <v>48000</v>
          </cell>
          <cell r="G36">
            <v>60000</v>
          </cell>
          <cell r="H36">
            <v>72000</v>
          </cell>
          <cell r="I36">
            <v>144000</v>
          </cell>
          <cell r="J36">
            <v>60000</v>
          </cell>
          <cell r="K36">
            <v>1200000</v>
          </cell>
          <cell r="L36">
            <v>22800000</v>
          </cell>
        </row>
        <row r="44">
          <cell r="B44" t="str">
            <v>Aguascalientes</v>
          </cell>
          <cell r="C44">
            <v>2075000.0000000002</v>
          </cell>
          <cell r="D44">
            <v>1971250.0000000002</v>
          </cell>
          <cell r="E44">
            <v>70550.000000000015</v>
          </cell>
          <cell r="F44">
            <v>4150.0000000000009</v>
          </cell>
          <cell r="G44">
            <v>5187.5000000000009</v>
          </cell>
          <cell r="H44">
            <v>6225.0000000000009</v>
          </cell>
          <cell r="I44">
            <v>12450.000000000002</v>
          </cell>
          <cell r="J44">
            <v>5187.5000000000009</v>
          </cell>
          <cell r="K44">
            <v>103750.00000000001</v>
          </cell>
          <cell r="L44">
            <v>1971250.0000000002</v>
          </cell>
        </row>
        <row r="45">
          <cell r="B45" t="str">
            <v>Baja California</v>
          </cell>
          <cell r="C45">
            <v>2675000</v>
          </cell>
          <cell r="D45">
            <v>2541250</v>
          </cell>
          <cell r="E45">
            <v>90950</v>
          </cell>
          <cell r="F45">
            <v>5350</v>
          </cell>
          <cell r="G45">
            <v>6687.5</v>
          </cell>
          <cell r="H45">
            <v>8025</v>
          </cell>
          <cell r="I45">
            <v>16050</v>
          </cell>
          <cell r="J45">
            <v>6687.5</v>
          </cell>
          <cell r="K45">
            <v>133750</v>
          </cell>
          <cell r="L45">
            <v>2541250</v>
          </cell>
        </row>
        <row r="46">
          <cell r="B46" t="str">
            <v>Baja Calidornia Sur</v>
          </cell>
          <cell r="C46">
            <v>1475000</v>
          </cell>
          <cell r="D46">
            <v>1401250</v>
          </cell>
          <cell r="E46">
            <v>50150</v>
          </cell>
          <cell r="F46">
            <v>2950</v>
          </cell>
          <cell r="G46">
            <v>3687.5</v>
          </cell>
          <cell r="H46">
            <v>4425</v>
          </cell>
          <cell r="I46">
            <v>8850</v>
          </cell>
          <cell r="J46">
            <v>3687.5</v>
          </cell>
          <cell r="K46">
            <v>73750</v>
          </cell>
          <cell r="L46">
            <v>1401250</v>
          </cell>
        </row>
        <row r="47">
          <cell r="B47" t="str">
            <v>Campeche</v>
          </cell>
          <cell r="C47">
            <v>2725000</v>
          </cell>
          <cell r="D47">
            <v>2588750</v>
          </cell>
          <cell r="E47">
            <v>92650</v>
          </cell>
          <cell r="F47">
            <v>5450</v>
          </cell>
          <cell r="G47">
            <v>6812.5</v>
          </cell>
          <cell r="H47">
            <v>8175</v>
          </cell>
          <cell r="I47">
            <v>16350</v>
          </cell>
          <cell r="J47">
            <v>6812.5</v>
          </cell>
          <cell r="K47">
            <v>136250</v>
          </cell>
          <cell r="L47">
            <v>2588750</v>
          </cell>
        </row>
        <row r="48">
          <cell r="B48" t="str">
            <v>Coahuila</v>
          </cell>
          <cell r="C48">
            <v>3675000</v>
          </cell>
          <cell r="D48">
            <v>3491250</v>
          </cell>
          <cell r="E48">
            <v>124950.00000000001</v>
          </cell>
          <cell r="F48">
            <v>7350</v>
          </cell>
          <cell r="G48">
            <v>9187.5</v>
          </cell>
          <cell r="H48">
            <v>11025</v>
          </cell>
          <cell r="I48">
            <v>22050</v>
          </cell>
          <cell r="J48">
            <v>9187.5</v>
          </cell>
          <cell r="K48">
            <v>183750</v>
          </cell>
          <cell r="L48">
            <v>3491250</v>
          </cell>
        </row>
        <row r="49">
          <cell r="B49" t="str">
            <v>Colima</v>
          </cell>
          <cell r="C49">
            <v>1725000</v>
          </cell>
          <cell r="D49">
            <v>1638750</v>
          </cell>
          <cell r="E49">
            <v>58650.000000000007</v>
          </cell>
          <cell r="F49">
            <v>3450</v>
          </cell>
          <cell r="G49">
            <v>4312.5</v>
          </cell>
          <cell r="H49">
            <v>5175</v>
          </cell>
          <cell r="I49">
            <v>10350</v>
          </cell>
          <cell r="J49">
            <v>4312.5</v>
          </cell>
          <cell r="K49">
            <v>86250</v>
          </cell>
          <cell r="L49">
            <v>1638750</v>
          </cell>
        </row>
        <row r="50">
          <cell r="B50" t="str">
            <v>Chiapas</v>
          </cell>
          <cell r="C50">
            <v>9850000</v>
          </cell>
          <cell r="D50">
            <v>9357500</v>
          </cell>
          <cell r="E50">
            <v>334900</v>
          </cell>
          <cell r="F50">
            <v>19700</v>
          </cell>
          <cell r="G50">
            <v>24625</v>
          </cell>
          <cell r="H50">
            <v>29550</v>
          </cell>
          <cell r="I50">
            <v>59100</v>
          </cell>
          <cell r="J50">
            <v>24625</v>
          </cell>
          <cell r="K50">
            <v>492500</v>
          </cell>
          <cell r="L50">
            <v>9357500</v>
          </cell>
        </row>
        <row r="51">
          <cell r="B51" t="str">
            <v>Chihuahua</v>
          </cell>
          <cell r="C51">
            <v>5175000</v>
          </cell>
          <cell r="D51">
            <v>4916250</v>
          </cell>
          <cell r="E51">
            <v>175950</v>
          </cell>
          <cell r="F51">
            <v>10350</v>
          </cell>
          <cell r="G51">
            <v>12937.5</v>
          </cell>
          <cell r="H51">
            <v>15525</v>
          </cell>
          <cell r="I51">
            <v>31050</v>
          </cell>
          <cell r="J51">
            <v>12937.5</v>
          </cell>
          <cell r="K51">
            <v>258750</v>
          </cell>
          <cell r="L51">
            <v>4916250</v>
          </cell>
        </row>
        <row r="52">
          <cell r="B52" t="str">
            <v>Distrito Federal</v>
          </cell>
          <cell r="C52">
            <v>1250000</v>
          </cell>
          <cell r="D52">
            <v>1187500</v>
          </cell>
          <cell r="E52">
            <v>42500</v>
          </cell>
          <cell r="F52">
            <v>2500</v>
          </cell>
          <cell r="G52">
            <v>3125</v>
          </cell>
          <cell r="H52">
            <v>3750</v>
          </cell>
          <cell r="I52">
            <v>7500</v>
          </cell>
          <cell r="J52">
            <v>3125</v>
          </cell>
          <cell r="K52">
            <v>62500</v>
          </cell>
          <cell r="L52">
            <v>1187500</v>
          </cell>
        </row>
        <row r="53">
          <cell r="B53" t="str">
            <v>Durango</v>
          </cell>
          <cell r="C53">
            <v>4099999.9999999995</v>
          </cell>
          <cell r="D53">
            <v>3894999.9999999995</v>
          </cell>
          <cell r="E53">
            <v>139400</v>
          </cell>
          <cell r="F53">
            <v>8200</v>
          </cell>
          <cell r="G53">
            <v>10249.999999999998</v>
          </cell>
          <cell r="H53">
            <v>12299.999999999998</v>
          </cell>
          <cell r="I53">
            <v>24599.999999999996</v>
          </cell>
          <cell r="J53">
            <v>10249.999999999998</v>
          </cell>
          <cell r="K53">
            <v>205000</v>
          </cell>
          <cell r="L53">
            <v>3894999.9999999995</v>
          </cell>
        </row>
        <row r="54">
          <cell r="B54" t="str">
            <v>Guanajuato</v>
          </cell>
          <cell r="C54">
            <v>6875000</v>
          </cell>
          <cell r="D54">
            <v>6531250</v>
          </cell>
          <cell r="E54">
            <v>233750.00000000003</v>
          </cell>
          <cell r="F54">
            <v>13750</v>
          </cell>
          <cell r="G54">
            <v>17187.5</v>
          </cell>
          <cell r="H54">
            <v>20625</v>
          </cell>
          <cell r="I54">
            <v>41250</v>
          </cell>
          <cell r="J54">
            <v>17187.5</v>
          </cell>
          <cell r="K54">
            <v>343750</v>
          </cell>
          <cell r="L54">
            <v>6531250</v>
          </cell>
        </row>
        <row r="55">
          <cell r="B55" t="str">
            <v>Guerrero</v>
          </cell>
          <cell r="C55">
            <v>6275000</v>
          </cell>
          <cell r="D55">
            <v>5961250</v>
          </cell>
          <cell r="E55">
            <v>213350.00000000003</v>
          </cell>
          <cell r="F55">
            <v>12550</v>
          </cell>
          <cell r="G55">
            <v>15687.5</v>
          </cell>
          <cell r="H55">
            <v>18825</v>
          </cell>
          <cell r="I55">
            <v>37650</v>
          </cell>
          <cell r="J55">
            <v>15687.5</v>
          </cell>
          <cell r="K55">
            <v>313750</v>
          </cell>
          <cell r="L55">
            <v>5961250</v>
          </cell>
        </row>
        <row r="56">
          <cell r="B56" t="str">
            <v>Hidalgo</v>
          </cell>
          <cell r="C56">
            <v>5475000</v>
          </cell>
          <cell r="D56">
            <v>5201250</v>
          </cell>
          <cell r="E56">
            <v>186150</v>
          </cell>
          <cell r="F56">
            <v>10950</v>
          </cell>
          <cell r="G56">
            <v>13687.5</v>
          </cell>
          <cell r="H56">
            <v>16425</v>
          </cell>
          <cell r="I56">
            <v>32850</v>
          </cell>
          <cell r="J56">
            <v>13687.5</v>
          </cell>
          <cell r="K56">
            <v>273750</v>
          </cell>
          <cell r="L56">
            <v>5201250</v>
          </cell>
        </row>
        <row r="57">
          <cell r="B57" t="str">
            <v>Jalisco</v>
          </cell>
          <cell r="C57">
            <v>7800000</v>
          </cell>
          <cell r="D57">
            <v>7410000</v>
          </cell>
          <cell r="E57">
            <v>265200</v>
          </cell>
          <cell r="F57">
            <v>15600</v>
          </cell>
          <cell r="G57">
            <v>19500</v>
          </cell>
          <cell r="H57">
            <v>23400</v>
          </cell>
          <cell r="I57">
            <v>46800</v>
          </cell>
          <cell r="J57">
            <v>19500</v>
          </cell>
          <cell r="K57">
            <v>390000</v>
          </cell>
          <cell r="L57">
            <v>7410000</v>
          </cell>
        </row>
        <row r="58">
          <cell r="B58" t="str">
            <v>Mèxico</v>
          </cell>
          <cell r="C58">
            <v>6725000</v>
          </cell>
          <cell r="D58">
            <v>6388750</v>
          </cell>
          <cell r="E58">
            <v>228650.00000000003</v>
          </cell>
          <cell r="F58">
            <v>13450</v>
          </cell>
          <cell r="G58">
            <v>16812.5</v>
          </cell>
          <cell r="H58">
            <v>20175</v>
          </cell>
          <cell r="I58">
            <v>40350</v>
          </cell>
          <cell r="J58">
            <v>16812.5</v>
          </cell>
          <cell r="K58">
            <v>336250</v>
          </cell>
          <cell r="L58">
            <v>6388750</v>
          </cell>
        </row>
        <row r="59">
          <cell r="B59" t="str">
            <v>Michoacán</v>
          </cell>
          <cell r="C59">
            <v>7025000</v>
          </cell>
          <cell r="D59">
            <v>6673750</v>
          </cell>
          <cell r="E59">
            <v>238850.00000000003</v>
          </cell>
          <cell r="F59">
            <v>14050</v>
          </cell>
          <cell r="G59">
            <v>17562.5</v>
          </cell>
          <cell r="H59">
            <v>21075</v>
          </cell>
          <cell r="I59">
            <v>42150</v>
          </cell>
          <cell r="J59">
            <v>17562.5</v>
          </cell>
          <cell r="K59">
            <v>351250</v>
          </cell>
          <cell r="L59">
            <v>6673750</v>
          </cell>
        </row>
        <row r="60">
          <cell r="B60" t="str">
            <v>Morelos</v>
          </cell>
          <cell r="C60">
            <v>3325000</v>
          </cell>
          <cell r="D60">
            <v>3158750</v>
          </cell>
          <cell r="E60">
            <v>113050.00000000001</v>
          </cell>
          <cell r="F60">
            <v>6650</v>
          </cell>
          <cell r="G60">
            <v>8312.5</v>
          </cell>
          <cell r="H60">
            <v>9975</v>
          </cell>
          <cell r="I60">
            <v>19950</v>
          </cell>
          <cell r="J60">
            <v>8312.5</v>
          </cell>
          <cell r="K60">
            <v>166250</v>
          </cell>
          <cell r="L60">
            <v>3158750</v>
          </cell>
        </row>
        <row r="61">
          <cell r="B61" t="str">
            <v>Nayarit</v>
          </cell>
          <cell r="C61">
            <v>3300000</v>
          </cell>
          <cell r="D61">
            <v>3135000</v>
          </cell>
          <cell r="E61">
            <v>112200.00000000001</v>
          </cell>
          <cell r="F61">
            <v>6600</v>
          </cell>
          <cell r="G61">
            <v>8250</v>
          </cell>
          <cell r="H61">
            <v>9900</v>
          </cell>
          <cell r="I61">
            <v>19800</v>
          </cell>
          <cell r="J61">
            <v>8250</v>
          </cell>
          <cell r="K61">
            <v>165000</v>
          </cell>
          <cell r="L61">
            <v>3135000</v>
          </cell>
        </row>
        <row r="62">
          <cell r="B62" t="str">
            <v>Nuevo Leòn</v>
          </cell>
          <cell r="C62">
            <v>3075000</v>
          </cell>
          <cell r="D62">
            <v>2921250</v>
          </cell>
          <cell r="E62">
            <v>104550.00000000001</v>
          </cell>
          <cell r="F62">
            <v>6150</v>
          </cell>
          <cell r="G62">
            <v>7687.5</v>
          </cell>
          <cell r="H62">
            <v>9225</v>
          </cell>
          <cell r="I62">
            <v>18450</v>
          </cell>
          <cell r="J62">
            <v>7687.5</v>
          </cell>
          <cell r="K62">
            <v>153750</v>
          </cell>
          <cell r="L62">
            <v>2921250</v>
          </cell>
        </row>
        <row r="63">
          <cell r="B63" t="str">
            <v>Oaxaca</v>
          </cell>
          <cell r="C63">
            <v>9050000</v>
          </cell>
          <cell r="D63">
            <v>8597500</v>
          </cell>
          <cell r="E63">
            <v>307700</v>
          </cell>
          <cell r="F63">
            <v>18100</v>
          </cell>
          <cell r="G63">
            <v>22625</v>
          </cell>
          <cell r="H63">
            <v>27150</v>
          </cell>
          <cell r="I63">
            <v>54300</v>
          </cell>
          <cell r="J63">
            <v>22625</v>
          </cell>
          <cell r="K63">
            <v>452500</v>
          </cell>
          <cell r="L63">
            <v>8597500</v>
          </cell>
        </row>
        <row r="64">
          <cell r="B64" t="str">
            <v>Puebla</v>
          </cell>
          <cell r="C64">
            <v>7075000</v>
          </cell>
          <cell r="D64">
            <v>6721250</v>
          </cell>
          <cell r="E64">
            <v>240550.00000000003</v>
          </cell>
          <cell r="F64">
            <v>14150</v>
          </cell>
          <cell r="G64">
            <v>17687.5</v>
          </cell>
          <cell r="H64">
            <v>21225</v>
          </cell>
          <cell r="I64">
            <v>42450</v>
          </cell>
          <cell r="J64">
            <v>17687.5</v>
          </cell>
          <cell r="K64">
            <v>353750</v>
          </cell>
          <cell r="L64">
            <v>6721250</v>
          </cell>
        </row>
        <row r="65">
          <cell r="B65" t="str">
            <v>Querètaro</v>
          </cell>
          <cell r="C65">
            <v>3150000</v>
          </cell>
          <cell r="D65">
            <v>2992500</v>
          </cell>
          <cell r="E65">
            <v>107100.00000000001</v>
          </cell>
          <cell r="F65">
            <v>6300</v>
          </cell>
          <cell r="G65">
            <v>7875</v>
          </cell>
          <cell r="H65">
            <v>9450</v>
          </cell>
          <cell r="I65">
            <v>18900</v>
          </cell>
          <cell r="J65">
            <v>7875</v>
          </cell>
          <cell r="K65">
            <v>157500</v>
          </cell>
          <cell r="L65">
            <v>2992500</v>
          </cell>
        </row>
        <row r="66">
          <cell r="B66" t="str">
            <v>Quintana Roo</v>
          </cell>
          <cell r="C66">
            <v>1850000</v>
          </cell>
          <cell r="D66">
            <v>1757500</v>
          </cell>
          <cell r="E66">
            <v>62900.000000000007</v>
          </cell>
          <cell r="F66">
            <v>3700</v>
          </cell>
          <cell r="G66">
            <v>4625</v>
          </cell>
          <cell r="H66">
            <v>5550</v>
          </cell>
          <cell r="I66">
            <v>11100</v>
          </cell>
          <cell r="J66">
            <v>4625</v>
          </cell>
          <cell r="K66">
            <v>92500</v>
          </cell>
          <cell r="L66">
            <v>1757500</v>
          </cell>
        </row>
        <row r="67">
          <cell r="B67" t="str">
            <v>San Luis Potosì</v>
          </cell>
          <cell r="C67">
            <v>4125000</v>
          </cell>
          <cell r="D67">
            <v>3918750</v>
          </cell>
          <cell r="E67">
            <v>140250</v>
          </cell>
          <cell r="F67">
            <v>8250</v>
          </cell>
          <cell r="G67">
            <v>10312.5</v>
          </cell>
          <cell r="H67">
            <v>12375</v>
          </cell>
          <cell r="I67">
            <v>24750</v>
          </cell>
          <cell r="J67">
            <v>10312.5</v>
          </cell>
          <cell r="K67">
            <v>206250</v>
          </cell>
          <cell r="L67">
            <v>3918750</v>
          </cell>
        </row>
        <row r="68">
          <cell r="B68" t="str">
            <v>Sinaloa</v>
          </cell>
          <cell r="C68">
            <v>6650000</v>
          </cell>
          <cell r="D68">
            <v>6317500</v>
          </cell>
          <cell r="E68">
            <v>226100.00000000003</v>
          </cell>
          <cell r="F68">
            <v>13300</v>
          </cell>
          <cell r="G68">
            <v>16625</v>
          </cell>
          <cell r="H68">
            <v>19950</v>
          </cell>
          <cell r="I68">
            <v>39900</v>
          </cell>
          <cell r="J68">
            <v>16625</v>
          </cell>
          <cell r="K68">
            <v>332500</v>
          </cell>
          <cell r="L68">
            <v>6317500</v>
          </cell>
        </row>
        <row r="69">
          <cell r="B69" t="str">
            <v>Sonora</v>
          </cell>
          <cell r="C69">
            <v>6600000</v>
          </cell>
          <cell r="D69">
            <v>6270000</v>
          </cell>
          <cell r="E69">
            <v>224400.00000000003</v>
          </cell>
          <cell r="F69">
            <v>13200</v>
          </cell>
          <cell r="G69">
            <v>16500</v>
          </cell>
          <cell r="H69">
            <v>19800</v>
          </cell>
          <cell r="I69">
            <v>39600</v>
          </cell>
          <cell r="J69">
            <v>16500</v>
          </cell>
          <cell r="K69">
            <v>330000</v>
          </cell>
          <cell r="L69">
            <v>6270000</v>
          </cell>
        </row>
        <row r="70">
          <cell r="B70" t="str">
            <v>Tabasco</v>
          </cell>
          <cell r="C70">
            <v>4525000</v>
          </cell>
          <cell r="D70">
            <v>4298750</v>
          </cell>
          <cell r="E70">
            <v>153850</v>
          </cell>
          <cell r="F70">
            <v>9050</v>
          </cell>
          <cell r="G70">
            <v>11312.5</v>
          </cell>
          <cell r="H70">
            <v>13575</v>
          </cell>
          <cell r="I70">
            <v>27150</v>
          </cell>
          <cell r="J70">
            <v>11312.5</v>
          </cell>
          <cell r="K70">
            <v>226250</v>
          </cell>
          <cell r="L70">
            <v>4298750</v>
          </cell>
        </row>
        <row r="71">
          <cell r="B71" t="str">
            <v>Tamaulipas</v>
          </cell>
          <cell r="C71">
            <v>5475000</v>
          </cell>
          <cell r="D71">
            <v>5201250</v>
          </cell>
          <cell r="E71">
            <v>186150</v>
          </cell>
          <cell r="F71">
            <v>10950</v>
          </cell>
          <cell r="G71">
            <v>13687.5</v>
          </cell>
          <cell r="H71">
            <v>16425</v>
          </cell>
          <cell r="I71">
            <v>32850</v>
          </cell>
          <cell r="J71">
            <v>13687.5</v>
          </cell>
          <cell r="K71">
            <v>273750</v>
          </cell>
          <cell r="L71">
            <v>5201250</v>
          </cell>
        </row>
        <row r="72">
          <cell r="B72" t="str">
            <v>Tlaxcala</v>
          </cell>
          <cell r="C72">
            <v>2300000</v>
          </cell>
          <cell r="D72">
            <v>2185000</v>
          </cell>
          <cell r="E72">
            <v>78200</v>
          </cell>
          <cell r="F72">
            <v>4600</v>
          </cell>
          <cell r="G72">
            <v>5750</v>
          </cell>
          <cell r="H72">
            <v>6900</v>
          </cell>
          <cell r="I72">
            <v>13800</v>
          </cell>
          <cell r="J72">
            <v>5750</v>
          </cell>
          <cell r="K72">
            <v>115000</v>
          </cell>
          <cell r="L72">
            <v>2185000</v>
          </cell>
        </row>
        <row r="73">
          <cell r="B73" t="str">
            <v>Veracruz</v>
          </cell>
          <cell r="C73">
            <v>11100000</v>
          </cell>
          <cell r="D73">
            <v>10545000</v>
          </cell>
          <cell r="E73">
            <v>377400</v>
          </cell>
          <cell r="F73">
            <v>22200</v>
          </cell>
          <cell r="G73">
            <v>27750</v>
          </cell>
          <cell r="H73">
            <v>33300</v>
          </cell>
          <cell r="I73">
            <v>66600</v>
          </cell>
          <cell r="J73">
            <v>27750</v>
          </cell>
          <cell r="K73">
            <v>555000</v>
          </cell>
          <cell r="L73">
            <v>10545000</v>
          </cell>
        </row>
        <row r="74">
          <cell r="B74" t="str">
            <v>Yucatán</v>
          </cell>
          <cell r="C74">
            <v>4525000</v>
          </cell>
          <cell r="D74">
            <v>4298750</v>
          </cell>
          <cell r="E74">
            <v>153850</v>
          </cell>
          <cell r="F74">
            <v>9050</v>
          </cell>
          <cell r="G74">
            <v>11312.5</v>
          </cell>
          <cell r="H74">
            <v>13575</v>
          </cell>
          <cell r="I74">
            <v>27150</v>
          </cell>
          <cell r="J74">
            <v>11312.5</v>
          </cell>
          <cell r="K74">
            <v>226250</v>
          </cell>
          <cell r="L74">
            <v>4298750</v>
          </cell>
        </row>
        <row r="75">
          <cell r="B75" t="str">
            <v>Zacatecas</v>
          </cell>
          <cell r="C75">
            <v>6000000</v>
          </cell>
          <cell r="D75">
            <v>5700000</v>
          </cell>
          <cell r="E75">
            <v>204000.00000000003</v>
          </cell>
          <cell r="F75">
            <v>12000</v>
          </cell>
          <cell r="G75">
            <v>15000</v>
          </cell>
          <cell r="H75">
            <v>18000</v>
          </cell>
          <cell r="I75">
            <v>36000</v>
          </cell>
          <cell r="J75">
            <v>15000</v>
          </cell>
          <cell r="K75">
            <v>300000</v>
          </cell>
          <cell r="L75">
            <v>5700000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tabSelected="1" topLeftCell="A6" zoomScale="110" zoomScaleNormal="110" zoomScalePageLayoutView="120" workbookViewId="0">
      <pane xSplit="4" ySplit="3" topLeftCell="E9" activePane="bottomRight" state="frozen"/>
      <selection activeCell="A6" sqref="A6"/>
      <selection pane="topRight" activeCell="E6" sqref="E6"/>
      <selection pane="bottomLeft" activeCell="A9" sqref="A9"/>
      <selection pane="bottomRight" activeCell="A6" sqref="A6:I6"/>
    </sheetView>
  </sheetViews>
  <sheetFormatPr baseColWidth="10" defaultRowHeight="15" x14ac:dyDescent="0.25"/>
  <cols>
    <col min="1" max="1" width="16.7109375" customWidth="1"/>
    <col min="2" max="2" width="14.7109375" customWidth="1"/>
    <col min="3" max="3" width="16.140625" customWidth="1"/>
    <col min="4" max="4" width="16.28515625" customWidth="1"/>
    <col min="7" max="7" width="14.140625" customWidth="1"/>
    <col min="8" max="8" width="16" customWidth="1"/>
    <col min="9" max="9" width="12.42578125" bestFit="1" customWidth="1"/>
    <col min="10" max="10" width="15" customWidth="1"/>
    <col min="11" max="11" width="13.42578125" customWidth="1"/>
    <col min="12" max="12" width="12.42578125" customWidth="1"/>
    <col min="13" max="13" width="13.140625" customWidth="1"/>
    <col min="14" max="14" width="14.140625" bestFit="1" customWidth="1"/>
    <col min="15" max="15" width="15.140625" bestFit="1" customWidth="1"/>
    <col min="19" max="19" width="13.85546875" customWidth="1"/>
  </cols>
  <sheetData>
    <row r="1" spans="1:19" x14ac:dyDescent="0.25">
      <c r="A1" s="1"/>
      <c r="B1" s="1"/>
      <c r="C1" s="1"/>
      <c r="D1" s="1"/>
      <c r="E1" s="1"/>
      <c r="F1" s="1"/>
      <c r="G1" s="2" t="s">
        <v>0</v>
      </c>
      <c r="H1" s="3" t="s">
        <v>1</v>
      </c>
      <c r="I1" s="4" t="s">
        <v>2</v>
      </c>
      <c r="J1" s="30"/>
      <c r="K1" s="30"/>
      <c r="L1" s="30"/>
    </row>
    <row r="2" spans="1:19" ht="15.75" thickBot="1" x14ac:dyDescent="0.3">
      <c r="A2" s="1"/>
      <c r="B2" s="1"/>
      <c r="C2" s="1"/>
      <c r="D2" s="1"/>
      <c r="E2" s="1"/>
      <c r="F2" s="1"/>
      <c r="G2" s="5"/>
      <c r="H2" s="5"/>
      <c r="I2" s="6">
        <f>SUM(G2:H2)</f>
        <v>0</v>
      </c>
      <c r="J2" s="31"/>
      <c r="K2" s="31"/>
      <c r="L2" s="31"/>
    </row>
    <row r="3" spans="1:19" ht="18.75" x14ac:dyDescent="0.3">
      <c r="A3" s="7" t="s">
        <v>3</v>
      </c>
      <c r="B3" s="8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9" ht="34.5" customHeight="1" x14ac:dyDescent="0.25">
      <c r="A4" s="85" t="s">
        <v>34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9" ht="19.5" customHeight="1" x14ac:dyDescent="0.25">
      <c r="A5" s="36" t="s">
        <v>19</v>
      </c>
      <c r="B5" s="36" t="s">
        <v>33</v>
      </c>
      <c r="C5" s="9"/>
      <c r="D5" s="9"/>
      <c r="E5" s="9"/>
      <c r="F5" s="9"/>
      <c r="G5" s="37" t="s">
        <v>41</v>
      </c>
      <c r="H5" s="9"/>
      <c r="I5" s="51"/>
      <c r="J5" s="9"/>
      <c r="K5" s="9"/>
      <c r="L5" s="9"/>
    </row>
    <row r="6" spans="1:19" ht="16.5" thickBot="1" x14ac:dyDescent="0.3">
      <c r="A6" s="102" t="s">
        <v>4</v>
      </c>
      <c r="B6" s="102"/>
      <c r="C6" s="102"/>
      <c r="D6" s="102"/>
      <c r="E6" s="102"/>
      <c r="F6" s="102"/>
      <c r="G6" s="102"/>
      <c r="H6" s="102"/>
      <c r="I6" s="102"/>
      <c r="J6" s="20"/>
      <c r="K6" s="20"/>
      <c r="L6" s="20"/>
    </row>
    <row r="7" spans="1:19" ht="27" customHeight="1" x14ac:dyDescent="0.25">
      <c r="A7" s="103" t="s">
        <v>5</v>
      </c>
      <c r="B7" s="83"/>
      <c r="C7" s="83"/>
      <c r="D7" s="83" t="s">
        <v>28</v>
      </c>
      <c r="E7" s="83"/>
      <c r="F7" s="83"/>
      <c r="G7" s="83" t="s">
        <v>30</v>
      </c>
      <c r="H7" s="83"/>
      <c r="I7" s="83"/>
      <c r="J7" s="83" t="s">
        <v>31</v>
      </c>
      <c r="K7" s="83"/>
      <c r="L7" s="84"/>
    </row>
    <row r="8" spans="1:19" ht="41.25" customHeight="1" x14ac:dyDescent="0.25">
      <c r="A8" s="39" t="s">
        <v>6</v>
      </c>
      <c r="B8" s="40" t="s">
        <v>23</v>
      </c>
      <c r="C8" s="40" t="s">
        <v>7</v>
      </c>
      <c r="D8" s="40" t="s">
        <v>21</v>
      </c>
      <c r="E8" s="40" t="s">
        <v>8</v>
      </c>
      <c r="F8" s="40" t="s">
        <v>29</v>
      </c>
      <c r="G8" s="40" t="s">
        <v>9</v>
      </c>
      <c r="H8" s="40" t="s">
        <v>10</v>
      </c>
      <c r="I8" s="40" t="s">
        <v>32</v>
      </c>
      <c r="J8" s="40" t="s">
        <v>9</v>
      </c>
      <c r="K8" s="40" t="s">
        <v>10</v>
      </c>
      <c r="L8" s="41" t="s">
        <v>32</v>
      </c>
      <c r="M8" s="21"/>
    </row>
    <row r="9" spans="1:19" s="56" customFormat="1" ht="30" customHeight="1" x14ac:dyDescent="0.25">
      <c r="A9" s="97" t="s">
        <v>25</v>
      </c>
      <c r="B9" s="104" t="s">
        <v>12</v>
      </c>
      <c r="C9" s="105" t="s">
        <v>20</v>
      </c>
      <c r="D9" s="52" t="s">
        <v>13</v>
      </c>
      <c r="E9" s="70">
        <v>196</v>
      </c>
      <c r="F9" s="71">
        <f>E9*30</f>
        <v>5880</v>
      </c>
      <c r="G9" s="59">
        <f>I9*0.8</f>
        <v>16934400</v>
      </c>
      <c r="H9" s="59">
        <f>I9*0.2</f>
        <v>4233600</v>
      </c>
      <c r="I9" s="53">
        <v>21168000</v>
      </c>
      <c r="J9" s="59">
        <f>L9*0.8</f>
        <v>0</v>
      </c>
      <c r="K9" s="59">
        <f>L9*0.2</f>
        <v>0</v>
      </c>
      <c r="L9" s="53">
        <v>0</v>
      </c>
      <c r="M9" s="55"/>
      <c r="R9" s="57"/>
      <c r="S9" s="57"/>
    </row>
    <row r="10" spans="1:19" ht="30" customHeight="1" x14ac:dyDescent="0.25">
      <c r="A10" s="98"/>
      <c r="B10" s="104"/>
      <c r="C10" s="105"/>
      <c r="D10" s="19" t="s">
        <v>22</v>
      </c>
      <c r="E10" s="72">
        <v>5</v>
      </c>
      <c r="F10" s="24">
        <v>0</v>
      </c>
      <c r="G10" s="59">
        <f t="shared" ref="G10:G16" si="0">I10*0.8</f>
        <v>768000</v>
      </c>
      <c r="H10" s="59">
        <f t="shared" ref="H10:H16" si="1">I10*0.2</f>
        <v>192000</v>
      </c>
      <c r="I10" s="25">
        <f>E10*192000</f>
        <v>960000</v>
      </c>
      <c r="J10" s="25">
        <v>0</v>
      </c>
      <c r="K10" s="25">
        <v>0</v>
      </c>
      <c r="L10" s="54">
        <v>0</v>
      </c>
      <c r="M10" s="21"/>
      <c r="R10" s="22"/>
      <c r="S10" s="22"/>
    </row>
    <row r="11" spans="1:19" s="56" customFormat="1" ht="30" customHeight="1" x14ac:dyDescent="0.25">
      <c r="A11" s="98"/>
      <c r="B11" s="104" t="s">
        <v>14</v>
      </c>
      <c r="C11" s="105" t="s">
        <v>20</v>
      </c>
      <c r="D11" s="52" t="s">
        <v>13</v>
      </c>
      <c r="E11" s="70">
        <v>49</v>
      </c>
      <c r="F11" s="71">
        <f>E11*30</f>
        <v>1470</v>
      </c>
      <c r="G11" s="59">
        <f t="shared" si="0"/>
        <v>4233600</v>
      </c>
      <c r="H11" s="59">
        <f t="shared" si="1"/>
        <v>1058400</v>
      </c>
      <c r="I11" s="53">
        <v>5292000</v>
      </c>
      <c r="J11" s="53">
        <f>L11*0.8</f>
        <v>0</v>
      </c>
      <c r="K11" s="53">
        <f>L11*0.2</f>
        <v>0</v>
      </c>
      <c r="L11" s="54">
        <v>0</v>
      </c>
      <c r="M11" s="55"/>
      <c r="R11" s="57"/>
      <c r="S11" s="57"/>
    </row>
    <row r="12" spans="1:19" ht="30" customHeight="1" x14ac:dyDescent="0.25">
      <c r="A12" s="98"/>
      <c r="B12" s="104"/>
      <c r="C12" s="105"/>
      <c r="D12" s="19" t="s">
        <v>22</v>
      </c>
      <c r="E12" s="72">
        <v>2</v>
      </c>
      <c r="F12" s="24">
        <v>0</v>
      </c>
      <c r="G12" s="59">
        <f t="shared" si="0"/>
        <v>307200</v>
      </c>
      <c r="H12" s="59">
        <f t="shared" si="1"/>
        <v>76800</v>
      </c>
      <c r="I12" s="25">
        <f>E12*192000</f>
        <v>384000</v>
      </c>
      <c r="J12" s="25">
        <v>0</v>
      </c>
      <c r="K12" s="25">
        <v>0</v>
      </c>
      <c r="L12" s="54">
        <v>0</v>
      </c>
      <c r="M12" s="21"/>
      <c r="R12" s="22"/>
      <c r="S12" s="22"/>
    </row>
    <row r="13" spans="1:19" s="56" customFormat="1" ht="30" customHeight="1" x14ac:dyDescent="0.25">
      <c r="A13" s="98"/>
      <c r="B13" s="106" t="s">
        <v>15</v>
      </c>
      <c r="C13" s="105" t="s">
        <v>20</v>
      </c>
      <c r="D13" s="52" t="s">
        <v>13</v>
      </c>
      <c r="E13" s="70">
        <v>20</v>
      </c>
      <c r="F13" s="71">
        <f>E13*30</f>
        <v>600</v>
      </c>
      <c r="G13" s="59">
        <f t="shared" si="0"/>
        <v>1728000</v>
      </c>
      <c r="H13" s="59">
        <f t="shared" si="1"/>
        <v>432000</v>
      </c>
      <c r="I13" s="53">
        <v>2160000</v>
      </c>
      <c r="J13" s="53">
        <f>L13*0.8</f>
        <v>0</v>
      </c>
      <c r="K13" s="53">
        <f>L13*0.2</f>
        <v>0</v>
      </c>
      <c r="L13" s="54">
        <v>0</v>
      </c>
      <c r="M13" s="55"/>
      <c r="R13" s="57"/>
      <c r="S13" s="57"/>
    </row>
    <row r="14" spans="1:19" ht="30" customHeight="1" x14ac:dyDescent="0.25">
      <c r="A14" s="98"/>
      <c r="B14" s="106"/>
      <c r="C14" s="105"/>
      <c r="D14" s="19" t="s">
        <v>22</v>
      </c>
      <c r="E14" s="72">
        <v>1</v>
      </c>
      <c r="F14" s="24">
        <v>0</v>
      </c>
      <c r="G14" s="59">
        <f t="shared" si="0"/>
        <v>153600</v>
      </c>
      <c r="H14" s="59">
        <f t="shared" si="1"/>
        <v>38400</v>
      </c>
      <c r="I14" s="25">
        <f>E14*192000</f>
        <v>192000</v>
      </c>
      <c r="J14" s="25">
        <v>0</v>
      </c>
      <c r="K14" s="25">
        <v>0</v>
      </c>
      <c r="L14" s="54">
        <v>0</v>
      </c>
      <c r="R14" s="22"/>
      <c r="S14" s="22"/>
    </row>
    <row r="15" spans="1:19" s="56" customFormat="1" ht="30" customHeight="1" x14ac:dyDescent="0.25">
      <c r="A15" s="98"/>
      <c r="B15" s="94" t="s">
        <v>16</v>
      </c>
      <c r="C15" s="105" t="s">
        <v>20</v>
      </c>
      <c r="D15" s="52" t="s">
        <v>13</v>
      </c>
      <c r="E15" s="70">
        <v>15</v>
      </c>
      <c r="F15" s="71">
        <f>E15*30</f>
        <v>450</v>
      </c>
      <c r="G15" s="59">
        <f t="shared" si="0"/>
        <v>1296000</v>
      </c>
      <c r="H15" s="59">
        <f t="shared" si="1"/>
        <v>324000</v>
      </c>
      <c r="I15" s="53">
        <v>1620000</v>
      </c>
      <c r="J15" s="53">
        <f>L15*0.8</f>
        <v>0</v>
      </c>
      <c r="K15" s="53">
        <f>L15*0.2</f>
        <v>0</v>
      </c>
      <c r="L15" s="54">
        <v>0</v>
      </c>
      <c r="M15" s="58"/>
      <c r="R15" s="57"/>
      <c r="S15" s="57"/>
    </row>
    <row r="16" spans="1:19" ht="30" customHeight="1" x14ac:dyDescent="0.25">
      <c r="A16" s="98"/>
      <c r="B16" s="95"/>
      <c r="C16" s="105"/>
      <c r="D16" s="19" t="s">
        <v>22</v>
      </c>
      <c r="E16" s="72">
        <v>0</v>
      </c>
      <c r="F16" s="73">
        <v>0</v>
      </c>
      <c r="G16" s="59">
        <f t="shared" si="0"/>
        <v>0</v>
      </c>
      <c r="H16" s="59">
        <f t="shared" si="1"/>
        <v>0</v>
      </c>
      <c r="I16" s="25">
        <f>E16*192000</f>
        <v>0</v>
      </c>
      <c r="J16" s="25">
        <v>0</v>
      </c>
      <c r="K16" s="25">
        <v>0</v>
      </c>
      <c r="L16" s="42">
        <v>0</v>
      </c>
      <c r="R16" s="22"/>
      <c r="S16" s="22"/>
    </row>
    <row r="17" spans="1:19" ht="30" customHeight="1" x14ac:dyDescent="0.25">
      <c r="A17" s="99"/>
      <c r="B17" s="96"/>
      <c r="C17" s="62" t="s">
        <v>35</v>
      </c>
      <c r="D17" s="63" t="s">
        <v>36</v>
      </c>
      <c r="E17" s="75">
        <v>20</v>
      </c>
      <c r="F17" s="74">
        <v>200</v>
      </c>
      <c r="G17" s="64">
        <v>1319200</v>
      </c>
      <c r="H17" s="64">
        <v>329800</v>
      </c>
      <c r="I17" s="60">
        <f>SUM(G17,H17)</f>
        <v>1649000</v>
      </c>
      <c r="J17" s="60"/>
      <c r="K17" s="60"/>
      <c r="L17" s="61">
        <v>0</v>
      </c>
      <c r="R17" s="22"/>
      <c r="S17" s="22"/>
    </row>
    <row r="18" spans="1:19" ht="30" customHeight="1" thickBot="1" x14ac:dyDescent="0.3">
      <c r="A18" s="88" t="s">
        <v>17</v>
      </c>
      <c r="B18" s="89"/>
      <c r="C18" s="89"/>
      <c r="D18" s="89"/>
      <c r="E18" s="43">
        <f>SUM(E9:E17)</f>
        <v>308</v>
      </c>
      <c r="F18" s="43">
        <f>SUM(F9:F17)</f>
        <v>8600</v>
      </c>
      <c r="G18" s="43">
        <f>SUM(G9:G17)</f>
        <v>26740000</v>
      </c>
      <c r="H18" s="43">
        <f>SUM(H9:H17)</f>
        <v>6685000</v>
      </c>
      <c r="I18" s="44">
        <f>SUM(I9:I17)</f>
        <v>33425000</v>
      </c>
      <c r="J18" s="43">
        <f>SUM(J9:J16)</f>
        <v>0</v>
      </c>
      <c r="K18" s="43">
        <f>SUM(K9:K16)</f>
        <v>0</v>
      </c>
      <c r="L18" s="45">
        <f>SUM(L9:L17)</f>
        <v>0</v>
      </c>
      <c r="R18" s="22"/>
      <c r="S18" s="22"/>
    </row>
    <row r="19" spans="1:19" ht="30" customHeight="1" thickBot="1" x14ac:dyDescent="0.3">
      <c r="A19" s="18"/>
      <c r="B19" s="18"/>
      <c r="C19" s="18"/>
      <c r="D19" s="18"/>
      <c r="E19" s="18"/>
      <c r="F19" s="18"/>
      <c r="G19" s="11"/>
      <c r="H19" s="11"/>
      <c r="I19" s="12"/>
      <c r="J19" s="12"/>
      <c r="K19" s="12"/>
      <c r="L19" s="12"/>
    </row>
    <row r="20" spans="1:19" ht="30" customHeight="1" x14ac:dyDescent="0.25">
      <c r="A20" s="33" t="s">
        <v>18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5"/>
    </row>
    <row r="21" spans="1:19" ht="30" customHeight="1" x14ac:dyDescent="0.25">
      <c r="A21" s="90" t="s">
        <v>26</v>
      </c>
      <c r="B21" s="91"/>
      <c r="C21" s="91"/>
      <c r="D21" s="23">
        <v>0.02</v>
      </c>
      <c r="E21" s="24"/>
      <c r="F21" s="24"/>
      <c r="G21" s="25">
        <f>I21*0.8</f>
        <v>560000</v>
      </c>
      <c r="H21" s="25">
        <f>I21*0.2</f>
        <v>140000</v>
      </c>
      <c r="I21" s="38">
        <v>700000</v>
      </c>
      <c r="J21" s="25">
        <v>0</v>
      </c>
      <c r="K21" s="25">
        <v>0</v>
      </c>
      <c r="L21" s="38">
        <v>0</v>
      </c>
    </row>
    <row r="22" spans="1:19" ht="30" customHeight="1" x14ac:dyDescent="0.25">
      <c r="A22" s="90" t="s">
        <v>27</v>
      </c>
      <c r="B22" s="91"/>
      <c r="C22" s="91"/>
      <c r="D22" s="23">
        <v>0.02</v>
      </c>
      <c r="E22" s="24"/>
      <c r="F22" s="24"/>
      <c r="G22" s="25">
        <f t="shared" ref="G22:G23" si="2">I22*0.8</f>
        <v>560000</v>
      </c>
      <c r="H22" s="25">
        <f t="shared" ref="H22:H23" si="3">I22*0.2</f>
        <v>140000</v>
      </c>
      <c r="I22" s="38">
        <v>700000</v>
      </c>
      <c r="J22" s="25">
        <v>0</v>
      </c>
      <c r="K22" s="25">
        <v>0</v>
      </c>
      <c r="L22" s="38">
        <v>0</v>
      </c>
    </row>
    <row r="23" spans="1:19" ht="30" customHeight="1" x14ac:dyDescent="0.25">
      <c r="A23" s="92" t="s">
        <v>24</v>
      </c>
      <c r="B23" s="93"/>
      <c r="C23" s="93"/>
      <c r="D23" s="23">
        <v>5.0000000000000001E-3</v>
      </c>
      <c r="E23" s="24"/>
      <c r="F23" s="24"/>
      <c r="G23" s="25">
        <f t="shared" si="2"/>
        <v>140000</v>
      </c>
      <c r="H23" s="25">
        <f t="shared" si="3"/>
        <v>35000</v>
      </c>
      <c r="I23" s="38">
        <v>175000</v>
      </c>
      <c r="J23" s="25">
        <f t="shared" ref="J23" si="4">L23*0.8</f>
        <v>0</v>
      </c>
      <c r="K23" s="25">
        <f t="shared" ref="K23" si="5">L23*0.2</f>
        <v>0</v>
      </c>
      <c r="L23" s="38">
        <v>0</v>
      </c>
    </row>
    <row r="24" spans="1:19" ht="30" customHeight="1" thickBot="1" x14ac:dyDescent="0.3">
      <c r="A24" s="86" t="s">
        <v>17</v>
      </c>
      <c r="B24" s="87"/>
      <c r="C24" s="87"/>
      <c r="D24" s="26">
        <f>SUM(D21:D23)</f>
        <v>4.4999999999999998E-2</v>
      </c>
      <c r="E24" s="27"/>
      <c r="F24" s="27"/>
      <c r="G24" s="28">
        <f>G23+G22+G21</f>
        <v>1260000</v>
      </c>
      <c r="H24" s="28">
        <f t="shared" ref="H24:I24" si="6">H23+H22+H21</f>
        <v>315000</v>
      </c>
      <c r="I24" s="28">
        <f t="shared" si="6"/>
        <v>1575000</v>
      </c>
      <c r="J24" s="28">
        <f>J23+J22+J21</f>
        <v>0</v>
      </c>
      <c r="K24" s="28">
        <f t="shared" ref="K24:L24" si="7">K23+K22+K21</f>
        <v>0</v>
      </c>
      <c r="L24" s="29">
        <f t="shared" si="7"/>
        <v>0</v>
      </c>
      <c r="M24" s="13"/>
    </row>
    <row r="25" spans="1:19" ht="30" customHeight="1" thickBot="1" x14ac:dyDescent="0.3">
      <c r="A25" s="107"/>
      <c r="B25" s="107"/>
      <c r="C25" s="107"/>
      <c r="D25" s="107"/>
      <c r="E25" s="107"/>
      <c r="F25" s="107"/>
      <c r="G25" s="48"/>
      <c r="H25" s="48"/>
      <c r="I25" s="32"/>
      <c r="J25" s="32"/>
      <c r="K25" s="32"/>
      <c r="L25" s="32"/>
    </row>
    <row r="26" spans="1:19" ht="30" customHeight="1" thickBot="1" x14ac:dyDescent="0.3">
      <c r="A26" s="100" t="s">
        <v>11</v>
      </c>
      <c r="B26" s="101"/>
      <c r="C26" s="101"/>
      <c r="D26" s="46"/>
      <c r="E26" s="47">
        <f>E18</f>
        <v>308</v>
      </c>
      <c r="F26" s="47">
        <f>F18</f>
        <v>8600</v>
      </c>
      <c r="G26" s="49">
        <f t="shared" ref="G26:L26" si="8">G24+G18</f>
        <v>28000000</v>
      </c>
      <c r="H26" s="49">
        <f t="shared" si="8"/>
        <v>7000000</v>
      </c>
      <c r="I26" s="49">
        <f t="shared" si="8"/>
        <v>35000000</v>
      </c>
      <c r="J26" s="49">
        <f t="shared" si="8"/>
        <v>0</v>
      </c>
      <c r="K26" s="49">
        <f t="shared" si="8"/>
        <v>0</v>
      </c>
      <c r="L26" s="50">
        <f t="shared" si="8"/>
        <v>0</v>
      </c>
    </row>
    <row r="27" spans="1:19" x14ac:dyDescent="0.25">
      <c r="A27" s="14"/>
      <c r="B27" s="65"/>
      <c r="C27" s="65"/>
      <c r="D27" s="65"/>
      <c r="E27" s="65"/>
      <c r="F27" s="65"/>
      <c r="G27" s="15">
        <f>VLOOKUP($A$5,[1]montos!$B$5:$L$36,2,TRUE)</f>
        <v>16399999.999999998</v>
      </c>
      <c r="H27" s="15">
        <f>VLOOKUP($A$5,[1]montos!$B$44:$L$75,2,TRUE)</f>
        <v>4099999.9999999995</v>
      </c>
      <c r="I27" s="15">
        <f>SUM(G27:H27)</f>
        <v>20499999.999999996</v>
      </c>
      <c r="J27" s="15"/>
      <c r="K27" s="15"/>
      <c r="L27" s="15"/>
    </row>
    <row r="28" spans="1:19" ht="17.25" customHeight="1" x14ac:dyDescent="0.25">
      <c r="B28" s="66"/>
      <c r="C28" s="66"/>
      <c r="D28" s="66"/>
      <c r="E28" s="66"/>
      <c r="F28" s="66"/>
    </row>
    <row r="29" spans="1:19" x14ac:dyDescent="0.25">
      <c r="B29" s="17"/>
      <c r="F29" s="10"/>
      <c r="G29" s="10"/>
    </row>
    <row r="30" spans="1:19" ht="19.5" customHeight="1" x14ac:dyDescent="0.25">
      <c r="B30" s="69"/>
      <c r="C30" s="69"/>
      <c r="D30" s="69"/>
      <c r="J30" s="68"/>
    </row>
    <row r="31" spans="1:19" ht="29.25" customHeight="1" x14ac:dyDescent="0.25">
      <c r="B31" s="69"/>
      <c r="C31" s="69"/>
      <c r="D31" s="69"/>
      <c r="I31" s="82"/>
      <c r="J31" s="82"/>
      <c r="K31" s="82"/>
      <c r="L31" s="82"/>
    </row>
    <row r="32" spans="1:19" x14ac:dyDescent="0.25">
      <c r="B32" s="77" t="s">
        <v>38</v>
      </c>
      <c r="C32" s="77"/>
      <c r="D32" s="69"/>
      <c r="E32" s="79" t="s">
        <v>40</v>
      </c>
      <c r="F32" s="79"/>
      <c r="G32" s="79"/>
      <c r="J32" s="68"/>
    </row>
    <row r="33" spans="2:10" ht="15.75" thickBot="1" x14ac:dyDescent="0.3">
      <c r="B33" s="78"/>
      <c r="C33" s="78"/>
      <c r="D33" s="69"/>
      <c r="E33" s="80"/>
      <c r="F33" s="80"/>
      <c r="G33" s="80"/>
      <c r="J33" s="68"/>
    </row>
    <row r="34" spans="2:10" ht="33" customHeight="1" x14ac:dyDescent="0.25">
      <c r="B34" s="76" t="s">
        <v>37</v>
      </c>
      <c r="C34" s="76"/>
      <c r="D34" s="69"/>
      <c r="E34" s="81" t="s">
        <v>39</v>
      </c>
      <c r="F34" s="81"/>
      <c r="G34" s="81"/>
      <c r="J34" s="67"/>
    </row>
    <row r="39" spans="2:10" ht="15" customHeight="1" x14ac:dyDescent="0.25"/>
    <row r="50" spans="14:14" ht="15.75" customHeight="1" x14ac:dyDescent="0.25"/>
    <row r="51" spans="14:14" ht="45" customHeight="1" x14ac:dyDescent="0.25">
      <c r="N51" s="16"/>
    </row>
    <row r="52" spans="14:14" ht="15" customHeight="1" x14ac:dyDescent="0.25">
      <c r="N52" s="16"/>
    </row>
    <row r="53" spans="14:14" ht="15" customHeight="1" x14ac:dyDescent="0.25">
      <c r="N53" s="16"/>
    </row>
    <row r="54" spans="14:14" ht="15" customHeight="1" x14ac:dyDescent="0.25">
      <c r="N54" s="16"/>
    </row>
    <row r="55" spans="14:14" ht="15" customHeight="1" x14ac:dyDescent="0.25">
      <c r="N55" s="16"/>
    </row>
    <row r="56" spans="14:14" ht="15" customHeight="1" x14ac:dyDescent="0.25">
      <c r="N56" s="16"/>
    </row>
    <row r="57" spans="14:14" x14ac:dyDescent="0.25">
      <c r="N57" s="16"/>
    </row>
  </sheetData>
  <mergeCells count="27">
    <mergeCell ref="A26:C26"/>
    <mergeCell ref="A6:I6"/>
    <mergeCell ref="A7:C7"/>
    <mergeCell ref="D7:F7"/>
    <mergeCell ref="G7:I7"/>
    <mergeCell ref="B9:B10"/>
    <mergeCell ref="C9:C10"/>
    <mergeCell ref="B11:B12"/>
    <mergeCell ref="C11:C12"/>
    <mergeCell ref="B13:B14"/>
    <mergeCell ref="C13:C14"/>
    <mergeCell ref="C15:C16"/>
    <mergeCell ref="A25:F25"/>
    <mergeCell ref="J7:L7"/>
    <mergeCell ref="A4:L4"/>
    <mergeCell ref="A24:C24"/>
    <mergeCell ref="A18:D18"/>
    <mergeCell ref="A21:C21"/>
    <mergeCell ref="A22:C22"/>
    <mergeCell ref="A23:C23"/>
    <mergeCell ref="B15:B17"/>
    <mergeCell ref="A9:A17"/>
    <mergeCell ref="B34:C34"/>
    <mergeCell ref="B32:C33"/>
    <mergeCell ref="E32:G33"/>
    <mergeCell ref="E34:G34"/>
    <mergeCell ref="I31:L31"/>
  </mergeCells>
  <printOptions horizontalCentered="1"/>
  <pageMargins left="1.1023622047244095" right="0.70866141732283472" top="0.55118110236220474" bottom="0.55118110236220474" header="0.31496062992125984" footer="0.31496062992125984"/>
  <pageSetup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FMTO_CEDCAP </vt:lpstr>
      <vt:lpstr>'FMTO_CEDCAP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Ezequiel Leyva Gomez</dc:creator>
  <cp:lastModifiedBy>HP Elite</cp:lastModifiedBy>
  <cp:lastPrinted>2018-02-08T18:46:51Z</cp:lastPrinted>
  <dcterms:created xsi:type="dcterms:W3CDTF">2016-02-05T19:41:06Z</dcterms:created>
  <dcterms:modified xsi:type="dcterms:W3CDTF">2019-08-07T22:27:35Z</dcterms:modified>
</cp:coreProperties>
</file>